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attachedToolbars.bin" ContentType="application/vnd.ms-excel.attachedToolbar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30708" yWindow="1512" windowWidth="26892" windowHeight="14088" tabRatio="470" firstSheet="2" activeTab="2"/>
  </bookViews>
  <sheets>
    <sheet name="Sadržaj" sheetId="2" state="hidden" r:id="rId1"/>
    <sheet name="Opći uvjeti" sheetId="3" state="hidden" r:id="rId2"/>
    <sheet name="Troskovnik RADOVI" sheetId="11" r:id="rId3"/>
  </sheets>
  <definedNames>
    <definedName name="CenGri_K" localSheetId="0">'Sadržaj'!$C$52</definedName>
    <definedName name="CenGri_K" localSheetId="2">#REF!</definedName>
    <definedName name="CenGri_P" localSheetId="0">'Sadržaj'!$C$45</definedName>
    <definedName name="CenGri_P" localSheetId="2">#REF!</definedName>
    <definedName name="CenGri_R" localSheetId="2">#REF!</definedName>
    <definedName name="EleIns_K" localSheetId="0">'Sadržaj'!$C$44</definedName>
    <definedName name="EleIns_K" localSheetId="2">#REF!</definedName>
    <definedName name="EleIns_P" localSheetId="0">'Sadržaj'!$C$39</definedName>
    <definedName name="EleIns_P" localSheetId="2">#REF!</definedName>
    <definedName name="EleIns_R" localSheetId="2">#REF!</definedName>
    <definedName name="GraRad_K" localSheetId="0">'Sadržaj'!$C$16</definedName>
    <definedName name="GraRad_K" localSheetId="2">'Troskovnik RADOVI'!$F$129</definedName>
    <definedName name="GraRad_P" localSheetId="0">'Sadržaj'!$C$7</definedName>
    <definedName name="GraRad_P" localSheetId="2">'Troskovnik RADOVI'!$A$3</definedName>
    <definedName name="GraRad_R" localSheetId="2">'Troskovnik RADOVI'!$F$344</definedName>
    <definedName name="index" localSheetId="2">#REF!</definedName>
    <definedName name="index">#REF!</definedName>
    <definedName name="indexC" localSheetId="2">#REF!</definedName>
    <definedName name="indexC">#REF!</definedName>
    <definedName name="Kraj" localSheetId="0">'Sadržaj'!$A$57</definedName>
    <definedName name="Kraj" localSheetId="2">'Troskovnik RADOVI'!$A$352</definedName>
    <definedName name="ObrRad_K" localSheetId="0">'Sadržaj'!$C$33</definedName>
    <definedName name="ObrRad_K" localSheetId="2">'Troskovnik RADOVI'!$F$231</definedName>
    <definedName name="ObrRad_P" localSheetId="0">'Sadržaj'!$C$17</definedName>
    <definedName name="ObrRad_P" localSheetId="2">'Troskovnik RADOVI'!$A$131</definedName>
    <definedName name="ObrRad_R" localSheetId="2">'Troskovnik RADOVI'!$F$345</definedName>
    <definedName name="PliIns_K" localSheetId="0">'Sadržaj'!$C$54</definedName>
    <definedName name="PliIns_K" localSheetId="2">#REF!</definedName>
    <definedName name="PliIns_P" localSheetId="0">'Sadržaj'!$C$53</definedName>
    <definedName name="PliIns_P" localSheetId="2">#REF!</definedName>
    <definedName name="PliIns_R" localSheetId="2">#REF!</definedName>
    <definedName name="Početak" localSheetId="0">'Sadržaj'!$A$2</definedName>
    <definedName name="Početak" localSheetId="2">'Troskovnik RADOVI'!$A$1</definedName>
    <definedName name="_xlnm.Print_Area" localSheetId="2">'Troskovnik RADOVI'!$A$1:$F$354</definedName>
    <definedName name="tecaj" localSheetId="2">#REF!</definedName>
    <definedName name="tecaj">#REF!</definedName>
    <definedName name="VanOko_K" localSheetId="0">'Sadržaj'!$C$56</definedName>
    <definedName name="VanOko_K" localSheetId="2">#REF!</definedName>
    <definedName name="VanOko_P" localSheetId="0">'Sadržaj'!$C$55</definedName>
    <definedName name="VanOko_P" localSheetId="2">#REF!</definedName>
    <definedName name="VanOko_R" localSheetId="2">#REF!</definedName>
    <definedName name="VodKan_K" localSheetId="0">'Sadržaj'!$C$38</definedName>
    <definedName name="VodKan_K" localSheetId="2">#REF!</definedName>
    <definedName name="VodKan_P" localSheetId="0">'Sadržaj'!$C$34</definedName>
    <definedName name="VodKan_P" localSheetId="2">#REF!</definedName>
    <definedName name="VodKan_R" localSheetId="2">#REF!</definedName>
    <definedName name="_xlnm.Print_Titles" localSheetId="1">'Opći uvjeti'!$1:$1</definedName>
    <definedName name="_xlnm.Print_Titles" localSheetId="2">'Troskovnik RADOVI'!$1:$1</definedName>
  </definedNames>
  <calcPr calcId="162913"/>
</workbook>
</file>

<file path=xl/sharedStrings.xml><?xml version="1.0" encoding="utf-8"?>
<sst xmlns="http://schemas.openxmlformats.org/spreadsheetml/2006/main" count="893" uniqueCount="666">
  <si>
    <t>ZEMLJANI RADOVI</t>
  </si>
  <si>
    <t>-</t>
  </si>
  <si>
    <t>KAMENARSKI RADOVI</t>
  </si>
  <si>
    <t>- isporuka pogonskog materijala,</t>
  </si>
  <si>
    <t>Ovi tehriički uvjeti mijenjaju se ili nadopunjavaju opisom pojedinih stavki troškovnika troškovnika i programom kontrole i osiguranja kvalitete.</t>
  </si>
  <si>
    <t>RADOVI NA UREĐENJU OKOLIŠA</t>
  </si>
  <si>
    <t>X</t>
  </si>
  <si>
    <t>X.X</t>
  </si>
  <si>
    <t>Sanitarije</t>
  </si>
  <si>
    <t>- primjena mjera zaštite na radu i drugih važećih propisa,</t>
  </si>
  <si>
    <t>ALUMINIJSKA BRAVARIJA</t>
  </si>
  <si>
    <t>Opeka za zidanje mora biti kvalitetna, dobro pečena, a materijal iz kojeg je napravljen ne smije sadržavati salitru. Ukoliko marka opeke nije označena u pojedinoj stavci smatra se MO-15, a mora odgovarati postojećim propisima.</t>
  </si>
  <si>
    <t>Zidati treba u potpuno vodoravnim redovima, a reške moraju biti debljine 1 - 1,5 cm. Pri zidanju treba ih dobro ispuniti mortom, a na plohama koje će se kasnije žbukati, reške moraju biti prazne na dubini od 2 cm zbog bolje veze žbuke sa zidom.</t>
  </si>
  <si>
    <t xml:space="preserve">Mort mora odgovarati točno omjerima ili markama po količinama materijala označenim u prosječnim normama. Pijesak mora biti čist bez organskih primjesa, a ako ih ima treba ih pranjem ukloniti. </t>
  </si>
  <si>
    <t xml:space="preserve">Cement za produžni i cementni mort mora odgovarati propisanij kvaliteti za portland cement. </t>
  </si>
  <si>
    <t>Vapno treba biti dobro gašeno i odležano od gašenja do upotrebe najmanje mjesec dana. Prije upotrebe vapno treba prosijati da ne bi u njemu ostale grudice neugašenog vapna. Kvaliteta vapna mora odgovarati postojećim važećim standardima.</t>
  </si>
  <si>
    <t>Svježe ozidane zidove zaštititi od utjecaja visoke i niske temperature.</t>
  </si>
  <si>
    <t xml:space="preserve">Jedinična cijena zidarskih radova sadrži: </t>
  </si>
  <si>
    <t>- sav rad uključujući i prijenos,</t>
  </si>
  <si>
    <t>- sav materijal,</t>
  </si>
  <si>
    <t xml:space="preserve">- zaštitu zidova od utjecaja vrućine, hladnoće i atmosferskih nepogoda, </t>
  </si>
  <si>
    <t>- čišćenje prostorija i zidnih površina po završetku zidanja, te uklanjanje otpadaka</t>
  </si>
  <si>
    <t>- sva priručna pomagala prema oropisirno HTZ mjera.</t>
  </si>
  <si>
    <t>HIDROIZOLATERSKI RADOVI</t>
  </si>
  <si>
    <t>Hidroizolacijske radove izvesti prema opisu iz troškovnika, te u skladu s svim važećim normativima i propisima.</t>
  </si>
  <si>
    <t>Sav materijal za hidroizolacije mora biti prvorazredne kvalitete, te u skladu sa svim važećim propisima:</t>
  </si>
  <si>
    <t>Hidroizolacija se izvodi na betoniranoj završnoj ploči sa minimalnim padom 1 %, kao privremena zaštita od atmosferskih oborina.</t>
  </si>
  <si>
    <t>Sva stakla kod dostave kao i na gradilištu mora biti zaštićena.</t>
  </si>
  <si>
    <t>Obračun se vrši po m2.</t>
  </si>
  <si>
    <t xml:space="preserve">Jedinična cijena stolarskih radova sadrži: </t>
  </si>
  <si>
    <t>- sav rad u radionici sa dostavom na zgradu,</t>
  </si>
  <si>
    <t>- staklarsku montažu na zgradi,</t>
  </si>
  <si>
    <t xml:space="preserve">- sve horizontalne i vertikalne transporte do mjesta ugradbe, </t>
  </si>
  <si>
    <t>- svu štetu nastalu nepažnjom u radu,</t>
  </si>
  <si>
    <t xml:space="preserve">Vapnene boje, klijane boje i emulzione boje kvalitetom i sastavom moraju u potpunosti zadovoljiti uvjetima Tehničkih uvjeta za izvođenje soboslikarskih radova HRN. U.F2.023, </t>
  </si>
  <si>
    <t>Izrada i montaža koljena vertikalnih odvodnih cijevi za spoj žljeba i vertikalne odvodne cijevi. Koljena su iz pocinčanog lima debljine 0,55 mm promjera 10 cm. U cijenu su uključene vrijednosti svih radova i materijala.</t>
  </si>
  <si>
    <t>m</t>
  </si>
  <si>
    <t>kg</t>
  </si>
  <si>
    <t>Pokrivački radovi</t>
  </si>
  <si>
    <t>Limarski radovi</t>
  </si>
  <si>
    <t>Stolarski radovi</t>
  </si>
  <si>
    <t>Bravarski radovi</t>
  </si>
  <si>
    <t>Staklarski radovi</t>
  </si>
  <si>
    <t>Keramičarski radovi</t>
  </si>
  <si>
    <t>Podopolagački radovi</t>
  </si>
  <si>
    <t>Kamenarski radovi</t>
  </si>
  <si>
    <t>POKRIVAČKI RADOVI</t>
  </si>
  <si>
    <t>Prilikom izvedbe stolarskih radova opisanih ovim troškovnikom, izvoditelj radova mora se pridržavati svih uvjeta i opisa iz troškovnika, kao i važećih propisa.</t>
  </si>
  <si>
    <t>kom.</t>
  </si>
  <si>
    <t>Površina zidova koje se prema projektu rekonstruiraju moraju se prije demontaže obilježiti i to uspostavom sistema obilježavanja lokacije zida, pojedinih redova i redosljeda kamenih blokova u redu.</t>
  </si>
  <si>
    <t>Voditi računa da se rušenja izvrše sa što manje prašina, pa je potrebno dijelove koji se ruše polijevati vodom.</t>
  </si>
  <si>
    <t>Prilikom rušenja i demontaže potrebno je organizirati i nadzor od strane ovlaštenog inžinjera, te se u svemu pridržavati uputa projektanta.</t>
  </si>
  <si>
    <t>BETON I ARMIRANI BETON</t>
  </si>
  <si>
    <t>Betonske i armirano-betonske radove izvesti prema opisu u troškovniku te u skladu sa važećim standardima za armirane i nearmirane betone prema pravilniku o tehničkim normativima za beton i armirani beton SI.List 11/87-309.</t>
  </si>
  <si>
    <t xml:space="preserve">Sav materijal za izradu betona mora zadovoljavati odgovarajuće propise : </t>
  </si>
  <si>
    <t>Pri betoniranju jedne cjelovite betonske ili AB konstrukcije upotrijebiti isključivo jednu vrstu cementa.</t>
  </si>
  <si>
    <t>Izvoditelj je dužan dati na ispitivanje betonske uzorke prema "Pravilniku o tehničkim mjerama" bez posebne naplate.</t>
  </si>
  <si>
    <t>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t>
  </si>
  <si>
    <t>Obračun se vrši prema postojećim normama GN 301-500.</t>
  </si>
  <si>
    <t>Jedinična cijena hidroizolaterskih radova sadrži:</t>
  </si>
  <si>
    <t xml:space="preserve">- sav materijal sa troškovima transporta, te alat i strojeve, </t>
  </si>
  <si>
    <t>- sav rad, uključivo i unutarnji tronsport na mjestu ugradbe,</t>
  </si>
  <si>
    <t>- pripremu vrućeg bitumen na mjestu ugradbe,</t>
  </si>
  <si>
    <t xml:space="preserve">- čišćenje ploha prije izvedbe hidroizolacije sa zalijevanjem reški, </t>
  </si>
  <si>
    <t xml:space="preserve">- poduzimanje svih mjera zaštite na radu i drugih važećih propisa, </t>
  </si>
  <si>
    <t>Prilikom izvedbe limarskih radova opisanih ovim troškovnikom izvoditelj radova mora se pridržavati svih uvjeta i opisa iz troškovnika, kao i važećih propisa, a u skladu sa postojećim standardima TU-XVII/76.</t>
  </si>
  <si>
    <t>Upotrebljeni materijali moraju zadovoljavati odgovarajućim propisima i standardima.</t>
  </si>
  <si>
    <t>Svi ostali materijali koji nisu obuhvaćeni standardima moraju imati ateste od za to ovlaštenih instituta i poduzeća.</t>
  </si>
  <si>
    <t>Ako je opis stavke izvoditelju nejasan treba prije predaje ponude tražiti objašnjenje od projektanta.</t>
  </si>
  <si>
    <t>Eventualne izmjene materijala, te načina izvedbe tijekom gradnje moraju se izvršiti isključivo pismenim dogvorom sa projektantom i nadzornim inženjerom.</t>
  </si>
  <si>
    <t>Ispod svih opšava treba položiti sloj bitumenske krovne ljepenke ukoliko je to u stavci troškovnika tako naznačeno.</t>
  </si>
  <si>
    <t>Izvoditelj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izvoditelja limarskih radova.</t>
  </si>
  <si>
    <t>Jedinična cijena limarskih radova sadrži:</t>
  </si>
  <si>
    <t xml:space="preserve">- uzimanje mjera na zgradi za izvedbu i obračun, </t>
  </si>
  <si>
    <t>- sav materijal uključivo i pomoćni,</t>
  </si>
  <si>
    <t>- sav rad na zgradi i u radionici,</t>
  </si>
  <si>
    <t>- poduzimanje mjera zaštite po HTZ i drugim postojećim propisima,</t>
  </si>
  <si>
    <t xml:space="preserve">- transport materijala na gradilište, uskladištenje, te dopremu na mjesto ugradbe, </t>
  </si>
  <si>
    <t>- čišćenje od otpadaka nakon izvršenih radova,</t>
  </si>
  <si>
    <t>- zaštitu izvedenih radova primopredaje,</t>
  </si>
  <si>
    <t xml:space="preserve">- korištenje skele do 2 m visine, te kuke, užad i ljestve, </t>
  </si>
  <si>
    <t>+</t>
  </si>
  <si>
    <t>Obračun se vrši po komadu.</t>
  </si>
  <si>
    <t>Jedinična cijena stolarskih radova sadrži:</t>
  </si>
  <si>
    <t>- sve troškove nabave i dopreme svog potrebnog materijala odgovarajuće kvalitete,</t>
  </si>
  <si>
    <t>- stolarsku montažu na zgradi,</t>
  </si>
  <si>
    <t>- sve horizontalne i vertikalne transporte do mjesta ugradbe,</t>
  </si>
  <si>
    <t>- ostakljenje vrstom stakla naznačenom u pojedinoj stavci,</t>
  </si>
  <si>
    <t>- prvoklasan okvir za funkcionalnu upotrebu sa naznakom proizvođača,</t>
  </si>
  <si>
    <t>- ličenje sa svim predradnjama,</t>
  </si>
  <si>
    <t>- sva priručna pomagala prema propisima HTZ mjera,</t>
  </si>
  <si>
    <t>Ovi tehnički uvjeti nadopunjavaju se opisom pojedinih stavki troškovnika i programom kontrole kvalitete i osiguranja kvalitete.</t>
  </si>
  <si>
    <t>Teracerski radovi</t>
  </si>
  <si>
    <t>S A D R Ž A J   T R O Š K O V N I K A</t>
  </si>
  <si>
    <t>OPĆI UVJETI UZ TROŠKOVNIK</t>
  </si>
  <si>
    <t>STOLARSKI RADOVI</t>
  </si>
  <si>
    <t>REKAPITULACIJA OBRTNIČKIH RADOVA</t>
  </si>
  <si>
    <t>Montažerski radovi</t>
  </si>
  <si>
    <t>MONTAŽERSKI RADOVI</t>
  </si>
  <si>
    <t>Prije pristupa izradi ostakljenja, izvoditelj je obvezan izvršiti pojedinačne izmjere na građevini i prema tim izmjerama izraditi elemente na gradilištu.</t>
  </si>
  <si>
    <t>PODOPOLAGAČKI RADOVI</t>
  </si>
  <si>
    <t>GRAĐEVINSKI RADOVI</t>
  </si>
  <si>
    <t>Zemljani radovi</t>
  </si>
  <si>
    <t>Armirački radovi</t>
  </si>
  <si>
    <t>Tesarski radovi</t>
  </si>
  <si>
    <t>Zidarski radovi</t>
  </si>
  <si>
    <t>OBRTNIČKI RADOVI</t>
  </si>
  <si>
    <t>Izolaterski radovi</t>
  </si>
  <si>
    <t>Tapetarski radovi</t>
  </si>
  <si>
    <t>VODOVOD I KANALIZACIJA</t>
  </si>
  <si>
    <t>Kanalizacija</t>
  </si>
  <si>
    <t>ELEKTRIČNE INSTALCIJE</t>
  </si>
  <si>
    <t>Gromobranska instalacija</t>
  </si>
  <si>
    <t>INSTALACIJE CENTRALNOG GRIJANJA</t>
  </si>
  <si>
    <t>Kotlovnica - opći dio</t>
  </si>
  <si>
    <t>PLINSKE INSTALACIJE</t>
  </si>
  <si>
    <t>VANJSKI OKOLIŠ</t>
  </si>
  <si>
    <t>LIMARSKI RADOVI</t>
  </si>
  <si>
    <t>ZIDARSKI RADOVI</t>
  </si>
  <si>
    <t>ARMIRANO-BETONSKI RADOVI</t>
  </si>
  <si>
    <t>GraRad</t>
  </si>
  <si>
    <t>ObrRad</t>
  </si>
  <si>
    <t>VodKan</t>
  </si>
  <si>
    <t>EleIns</t>
  </si>
  <si>
    <t>CenGri</t>
  </si>
  <si>
    <t>PliIns</t>
  </si>
  <si>
    <t>VanOko</t>
  </si>
  <si>
    <t>Firnis lanenog ulja HRN. H.C5.020, olovni minijum HRN. H.Co.002, cinkov kromat HRN.H.C1.034, uljene boje i lakovi HRN. H.Co002.</t>
  </si>
  <si>
    <t>Svi ostali materijali moraju zadovoljiti uvjete propisane Tehničkim uvjetima ža ličilačke radove H RN. U. F2.012.</t>
  </si>
  <si>
    <t>Jedinična cijena stavaka ovog troškovnika pored opisanih radova svake stavke i ovih uvjeta treba obuhvaćati i neće se posebno plaćati, a prema Tehničkim uvjetima za soboslikarske radove HRN. U.F2.o12 i Tehničkim uvjetima za ličilačke radove HRN. U.F2. 013 - Prateći radovi (tj. svi oni radovi koji bez posebnog navođenja spadaju u soboslikarske i ličilačke radove i obavezni su za izvođača).</t>
  </si>
  <si>
    <t>KAMENOREZAČKE RADOVE</t>
  </si>
  <si>
    <t>Prilikom izvedbe kamenorezačkih radova imaju se u potpunosti primjenjivati postojeći propisi:</t>
  </si>
  <si>
    <t>BRAVARSKI RADOVI</t>
  </si>
  <si>
    <t>ARMIRAČKI RADOVI</t>
  </si>
  <si>
    <t xml:space="preserve">- čišćenje armature od hrđe, masnoća i ostalih nečistoća, </t>
  </si>
  <si>
    <t>U cijenu je uključena i cijena transportnih troškova bez obzira na prijevozno sredstvo sa svim prenosima, utovarima i istovarima te uskladištenje i čuvanje na gradilištu od uništenja (prebacivanje, zaštita i sl.).</t>
  </si>
  <si>
    <t>U cijenu je također uračunato i davanje potrebnih uzoraka kod izvjesnih vrsta materijala.</t>
  </si>
  <si>
    <t>Rad</t>
  </si>
  <si>
    <t>U kalkulaciju rada treba uključiti sav rad, kako glavni, tako i pomoćni te sav unutarnji transport. Ujedno treba uključiti i rad oko zaštite gotovih konstrukcija i dijelova objekta od štetnog atmosferskog utjecaja vrućine, hladnoće i sl.</t>
  </si>
  <si>
    <t>Skele</t>
  </si>
  <si>
    <t>Sve vrste radnih skela skela bez obzira na visinu ulaze u jediničnu cijenu dotičnog rada.</t>
  </si>
  <si>
    <t>Oplate</t>
  </si>
  <si>
    <t>Kod izrade oplate predviđeno je podupiranje, uklještenje, te postava i skidanje iste. U cijenu ulazi kvašenje oplate prije betoniranja, kao i mazanje limenih kalupa. Po završetku betoniranja, sva se oplata nakon određenog vremena mora očistiti i sortirati.</t>
  </si>
  <si>
    <t>lzmjere</t>
  </si>
  <si>
    <t>Ukoliko nije u pojedinoj stavci dat način rada, ima se u svemu pridržavati propisa za pojedinu vrstu rada ili prosječnih normi u graditeljstvu (izdanje 1980. godine)</t>
  </si>
  <si>
    <t>Zimski i ljetni rad</t>
  </si>
  <si>
    <t>Za vrijeme zime izvoditelj ima građevinu zaštititi te se svi eventualno smrznuti dijelovi istoga imaju otkloniti i izvesti ponovno bez bilo kakve naplate. Ukoliko je temperatura niža od temperature pri kojoj je dozvoljen dotični rad, a investitor traži da se radi, izvoditelj ima pravo zaračunati naknadu po normi 6006, ali u tom slučaju izvoditelj snosi punu odgovornost za ispravnost i kvalitetu rada.</t>
  </si>
  <si>
    <t>Faktor</t>
  </si>
  <si>
    <t>Na jediničnu cijenu radne snage izvoditeij ima pravo zaračunati faktor prema postojećim propisima i privrednim instrumentima na osnovu zakonskih propisa.</t>
  </si>
  <si>
    <t>Povrh toga izvoditelj ima faktorom obuhvatiti i slijedeće radove, koji se neće posebno platiti, bilo kao stavka troškovnika, bilo kao naknadni rad i to:</t>
  </si>
  <si>
    <t>-kompletnu režiju gradilišta, uključujući dizalice, mostove, mehanizaciju i sl.,</t>
  </si>
  <si>
    <t>-najamne troškove za posuđenu mehanizaciju, koju izvoditelj sam ne posjeduje, a potrebna mu je pri izvođenju   radova,</t>
  </si>
  <si>
    <t xml:space="preserve">-čišćenje ugrađenih elemenata od žbuke, </t>
  </si>
  <si>
    <t>-sva ispitivanja materijala,</t>
  </si>
  <si>
    <t>-ispitivanja dimnjaka i ventilacija u svrhu dobivanja potvrde od dimnjačara o ispravnosti istih,</t>
  </si>
  <si>
    <t>-uređenje gradilišta po završetku rada, sa otklanjanjem i odvozom svih odpadaka, šute, ostatka građevinskog materijala, inventura, pomoćnih građevina itd.,</t>
  </si>
  <si>
    <t>Pri izrađivanju zemljanih radova imaju se u potpunosti primjenjivati postojeći propisi ­Pravilnik o zaštiti na radu u građevinarstvu - norme i ovi tehnički uvjeti.</t>
  </si>
  <si>
    <t>Svi iskopi zemlje vrše se ručno i strojevima, te miniranja dijelom u živoj stijeni prema projektu.</t>
  </si>
  <si>
    <t>Propisane mjere presjeka-profila ne smiju se prekoračiti bez naročitog odobrenja nadzornog organa.</t>
  </si>
  <si>
    <t>Prije početka radova na iskopu i nasipavanju potrebno je rasčistiti teren. Posebnu pažnju treba posvetiti odvodnjavanju iskopanih površina kako bi se radovi izvodili na relativno suhom terenu.</t>
  </si>
  <si>
    <t>Iskopani materijal upotrijebiti za nasipavanje. Nasipavanje unutar i oko objekta izvesti kvalitetno do tražene zbijenosti.</t>
  </si>
  <si>
    <t>Po završetku radova (gradnje) izvođač radova dužan je izvršiti planiranje terena oko objekta, uklanjanje svega preostalog materijala. Ovi radovi ne plaćaju se posebno ­uključiti u faktor u okviru režije gradilišta.</t>
  </si>
  <si>
    <t>Prije početka betoniranja statičar treba pregledati kvalitet tla i odobriti početak betoniranja.</t>
  </si>
  <si>
    <t>Jediničnom cijenom obuhvaćen je sav rad i materijal, razupiranje, crpljenje vode, sva potrebna priručna sredstva za izvođenje radova, primjena svih propisa i HTZ zaštite, izmejre i sl.</t>
  </si>
  <si>
    <t xml:space="preserve">- sav potreban materijal za izvedbu oplate, sa transportom na gradilište, </t>
  </si>
  <si>
    <t>SLIVNICI</t>
  </si>
  <si>
    <t>UKUPNO SLIVNICI</t>
  </si>
  <si>
    <t>RUŠENJA I DEMONTAZE</t>
  </si>
  <si>
    <t>kom</t>
  </si>
  <si>
    <t>SVEUKUPNA REKAPITULACIJA</t>
  </si>
  <si>
    <t>Jedinične cijene primjenjivat će se na izvedene količine bez obzira u kojem postotku iste odstupaju od količine u troškovniku.</t>
  </si>
  <si>
    <t>Izvedeni radovi moraju u cijelosti odgovarati opisu troškovnika, a u tu svrhu investitor ima pravo od izvoditelja tražiti prije početka radova uzorke, koji se čuvaju u upravi gradilišta te izvedeni radovi moraju istima u cijelosti odgovarati.</t>
  </si>
  <si>
    <t>Sve mjere u planovima provjeriti u naravi. Svu kontrolu vršiti bez posebne naplate.</t>
  </si>
  <si>
    <t>Jediničnom cijenom treba obuhvatiti sve elemente navedene kako slijedi:</t>
  </si>
  <si>
    <t>Mat erijal</t>
  </si>
  <si>
    <t>Pod cijenom materijala podrazumjeva se dobavna cijena svih materijala koji sudjeluju u radnom procesu kao osnovni materijal tako i materijali koji ne spadaju u finalni produkt već su samo kao pomoćni.</t>
  </si>
  <si>
    <t>Prilikom rušenja postojeće konstrukcije izvođač se mora u potpunosti pridržavati Pravilnika o zaštiti na radu u građevinarstvu.</t>
  </si>
  <si>
    <t>Posebnu pažnju posvetiti izradi i postavi podupirača, tako da se ne ugrožavaju dijelovi zidova koji će se sanirati i uključiti u konstruktivni sistem objekata.</t>
  </si>
  <si>
    <t xml:space="preserve">Rušenja i demontaže mogu započeti tek nakon izvršenih svih potrebnih priprema. </t>
  </si>
  <si>
    <t>Pripremni radovi</t>
  </si>
  <si>
    <t>Betonski radovi</t>
  </si>
  <si>
    <t>Armirano-betonski radovi</t>
  </si>
  <si>
    <t>Građevinski radovi za instalacije</t>
  </si>
  <si>
    <t>Pravilnik o tehničkim mjerama i uvjetima za završne radove u građevinarstvu, Pravilnik o zaštiti na radu u građevinarstvu, Tehnički uvjeti za oblaganje kamenih ploča HRN. U.F7.010, HRN. B.B3.200, standardi HRN. B.B3.200, oblik, dimenzije i klasifikacija ploča od prirodnog kamena, cement HRN. B.C1.010, 011, i 015, metalna spojna sredstva prema tehničkim uvjetima za oblaganje kamenih ploča, kao i zaptivni materijali.</t>
  </si>
  <si>
    <t>Jediničnom cijenom obuhvaćeno je: pored opisanih radova svake stavke i ovih uvjeta, a neće se posebno plaćati slijedeće: prema Tehničkim uvjetima za oblaganje kamenih ploča - Prateći radovi, tj. svi oni radovi koji bez posebnog navođenja spadaju u kamenorezačke radove i obavezni su za izvođača.</t>
  </si>
  <si>
    <t>Ovi tehnički uvjeti nadopunjavaju se opisom pojedinih stavki troškovnika i Programom kontrole i osiguranja kvalitete troškovnika i programom kontrole i osiguranja kvalitete.</t>
  </si>
  <si>
    <t xml:space="preserve">- bijeli portland cement HRN.B.C1.009 </t>
  </si>
  <si>
    <t>- sulfatnootporni cement HRN.B.C1 .014</t>
  </si>
  <si>
    <t>- agregat HRN.B.83.100, 8.B2.010</t>
  </si>
  <si>
    <t xml:space="preserve">- dodatci betonu HRN.U.M1 .035, U.M1.037 </t>
  </si>
  <si>
    <t>- lagani agregat za beton konstrukcije HRN.B.M4.022</t>
  </si>
  <si>
    <t xml:space="preserve">- ispitivanje vodonepropusnosti HRN.B.M1 .015 </t>
  </si>
  <si>
    <t xml:space="preserve">- utjecaj dodataka na osobi ne betona HRN.B.M1.036 </t>
  </si>
  <si>
    <t xml:space="preserve">- mreža od glatke hladno vučene žice MAG 500/560 </t>
  </si>
  <si>
    <t>Oplata krova daskama debljine 24 mm, na sudar.</t>
  </si>
  <si>
    <t>- označavanje mjesta za bušenje (štemanje),</t>
  </si>
  <si>
    <t xml:space="preserve">- dobava i ugradba pakni odnosno ugradba limarije upucavanjem, </t>
  </si>
  <si>
    <t>- čišćenje i miniziranje željeznih dijelova,</t>
  </si>
  <si>
    <t>- dobava i polaganje podložne ljepenke.</t>
  </si>
  <si>
    <t>Prilikom izvedbe pokrivačkih radova opisanih ovim troškovnikom izvoditelj radova mora se pridržavati svih uvjeta i opisa iz troškovnika, kao i važećih propisa.</t>
  </si>
  <si>
    <t>Sav upotrebljeni materijal mora odgovarati svim postojećim propisima i standardima.</t>
  </si>
  <si>
    <t>Crijep za pokrivačke radove mora biti kvalitetan, dobro pečen i ne smije biti izvitoperen, a materijal iz kojeg je napravljen, to jest glina ne smije sadržavati salitru.</t>
  </si>
  <si>
    <t>Obračun radova vrši se prema postojećim normama GN-361 i GN-561.</t>
  </si>
  <si>
    <t xml:space="preserve">Jedinična cijena pokrivačkih radova sadrži: </t>
  </si>
  <si>
    <t xml:space="preserve">- sve troškove nabave i dopreme svog potrebnog materijala odgovarajuće kvalitete, </t>
  </si>
  <si>
    <t xml:space="preserve">- troškove rada, horizontalnog i vertikalnog transporta, </t>
  </si>
  <si>
    <t xml:space="preserve">- sve režijske troškove sadržane u faktoru, </t>
  </si>
  <si>
    <t xml:space="preserve">- svu štetu nastalu nepažnjom u radu, </t>
  </si>
  <si>
    <t>- sva priručna pomagala prema propisima HTZ mjera.</t>
  </si>
  <si>
    <t>Prilikom izvedbe podopolagačkih radova imaju se u potpunosti primjenjivati postojeći propisi: - Pravilnik o tehničkim mjerama i uvjetima za završne radove u građevinarstvu, Tehničkih uslova za izvođenje podopolagačkih radova HRN. U. F2. 01 7, Pravilnika o zaštiti na radu u građevinarstvu te standarda HRN.. U. F3 060 i HRN. u.M9.101.</t>
  </si>
  <si>
    <t>Jedinična cijena stavaka ovog troškovnika pored opisanih radova svake stavke i ovih uvjeta treba obuhvaćati i neće se posebno plaćati prema - Tehničkim uvjetima za izvođenje podopolagačkih radova HRN. U.F2.01 7 - Prateći radovi tj. svi oni radovi koji bez posebnog navođenja spadaju u podopolagačke radove i obavezni su za izvođača.</t>
  </si>
  <si>
    <t>Prilikom izvedbe keramičarskih radova imaju se u potpunosti primjenjivati postojeći propisi:</t>
  </si>
  <si>
    <t>- Pravilnik o tehničkim mjerama i uvjetima za završne radove u gradevinarstvu, Tehničkih uvjeta za izvođenje keramičarskih radova HRN. U. F2. 011, - Pravilnika o zaštiti na radu u građevinarstvu - standarda - cement HRN. B.C1.010-015, cementni mort HRN. B.D1301 glazirane podne pločice HRN. B.D1305, HRN. B.D1.306, ljepila uvjeti HRN.-a U.F2011, odnosno cementa i pijeska HRN.-a U.F2011.</t>
  </si>
  <si>
    <t>UKUPNO ZEMLJANI RADOVI:</t>
  </si>
  <si>
    <t>IZOLATERSKI RADOVI</t>
  </si>
  <si>
    <t>Ovi tehnički uvjeti nadopunjavaju se opisom pojedinih stavki troškovnika i programom kontrole i osiguranja kvalitete troškovnika i programom kontrole i osiguranja kvaiitete.</t>
  </si>
  <si>
    <t xml:space="preserve">Prilikom izvedbe teracerskih radova imaju se u potpunosti primjenjivati postojeći propisi: </t>
  </si>
  <si>
    <t>Jedinična cijena stavaka ovog troškovnika pored opisanih radova svake stavke troškovnika i ovih uvjeta, treba obuhvaćati i neće se posebno plaćati prema Tehničkim uvjetima za izvodenje teracerskih radova HRN. U.F3.050 - Prateći radovi, tj. svi oni radovi koji bez posebnog navodenja spadaju u teracerske radove i obavezni su za izvodača.</t>
  </si>
  <si>
    <t>Vodovod</t>
  </si>
  <si>
    <t>Jaka struja</t>
  </si>
  <si>
    <t>Slaba struja</t>
  </si>
  <si>
    <t>Atestna dokumentacija</t>
  </si>
  <si>
    <t>Grijaća tijela i cijevni razvod</t>
  </si>
  <si>
    <t>Plinski pogon kotlovnice</t>
  </si>
  <si>
    <t>Uljni pogon kotlovnice</t>
  </si>
  <si>
    <t>Toplinska podstanica</t>
  </si>
  <si>
    <t>Etažno grijanje</t>
  </si>
  <si>
    <t>Aluminijska bravarija</t>
  </si>
  <si>
    <t>Izvođač ovih radova dužan je zaštititi radove izvedene od drugih izvođača, kako ne bi svojim radom oštetio isto.</t>
  </si>
  <si>
    <t>Također je dužan zaštititi svoje radove od prljanja drugih obrtnika, a nakon završetka rada dužan je sav suvišan materijal i otpatke odstraniti sa gradilišta.</t>
  </si>
  <si>
    <t>Jedinična cijena stavaka ovog troškovnika pored opisanih radova svake stavke troškovnika i ovih uvjeta, treba obuhvaćati i neće se posebno plaćati prema Tehničkim uvjetima za izvođenje keramičarskih radova HRN. U.F2.011 - Prateći radovi, tj. svi oni radovi koji bez posebnog navođenja spadaju u keramičarske radove i obavezni su za i zvođača.</t>
  </si>
  <si>
    <t>PARKETARSKI RADOVI</t>
  </si>
  <si>
    <t xml:space="preserve">vrući bitumenski premaz HRN.U.M3.244 </t>
  </si>
  <si>
    <t xml:space="preserve">bitumenska ljepenka s uloškom od staklenog voala HRN.U.M3.231 </t>
  </si>
  <si>
    <t>bitumenske trake za varenje (sastav i uvjeti kvalitete) HRN.U.M3.300</t>
  </si>
  <si>
    <t xml:space="preserve">- portland cement HRN.B.C1.009 </t>
  </si>
  <si>
    <t>- voda HRN.U.M1.058</t>
  </si>
  <si>
    <t>- utjecaj dodataka na koroziju armature HRN.B.M1.044</t>
  </si>
  <si>
    <t>- transportirani beton HRN.B.M1.045</t>
  </si>
  <si>
    <t>sav potreban rad, materijal i transport za spravljanje betona,</t>
  </si>
  <si>
    <t>TERACE RSKI RADOVI</t>
  </si>
  <si>
    <t xml:space="preserve">   - Pravilnik o tehničkim mjerama i uvjetima za završne radove u građevinarstvu, Tehničkih uvjeta za izvodenje teracerskih radova HRN. U. F3. 050, - Pravilnika o zaštiti na radu u gradevinarstvu - standarda - cement HRN. B.C1.010-015, cementni mort HRN. B.D1301, odnosno cementa i pijeska HRN.-a U.F2011.</t>
  </si>
  <si>
    <t>Prilikom izvedbe parketarskih radova imaju se u potpunosti primjenjivti postojeći propisi ­- Pravilnik o tehničkim mjerama i uvjetima za završne radove u građevinarstvu - Tehnički uvjeti za izvođenje parketarskih radova HRN. u.F1.016, - Pravilnik o zaštiti na radu u građevinarstvu - standardi: hrastov lamel parket HRN. D.D5.021, i HRN. D.D5.022 - ljepila atest proizvođača, uvjeti u HRN.-u U.F1.016 - lak atest proizvođača, uvjeti u HRN.-u U.F2.016 - pokrivne i zidne letvice uvjeti u HRN.-u U.F2.016.</t>
  </si>
  <si>
    <t>Jedinična cijena stavaka ovog troškovnika pored opsanih radova svake stavke troškovnika i ovih uvjeta treba obuhvaćati i neće se posebno plaćati prema Tehničkim uvjetima za izvođenje parketarskih radova HRN. U.F2.016 - Prateći radovi, tj. svi oni radovi koji bez posebnog navođenja spadaju u parketarske radove i obavezni su za izvođača.</t>
  </si>
  <si>
    <t>SOBISLIKARSKO-LIČILAČKI RADOVI</t>
  </si>
  <si>
    <t>Prilikom izvedbe soboslikarskih i ličilačkih radova imaju se u potpunost primjenjivati postojeći propisi: - Pravilnik o tehničkim mjerama i uvjetima za završne radove u građevinarstvu - Tehničkih uvjeta za izvođenje soboslikarskih radova HRN. U.F2.013, ­Tehničkih uvjeta za izvodenje ličilačkih radova HRN. U.F2. 012, - Prvilnik o zaštiti na radu u građevinarstvu - standarda - gips neutralan i čist HRN. B.C1. 030, kalijev sapun HRN. H.K2.015, hidratizirano vapno HRN. B.C1.020, cement HRN. B.C1.011, materijali za neutralizaciju i impregniranje i izoliranje podloge - moraju odgovarati Tehničkim uvjetima za izvođenje soboslikarskih radova HRN. U.F2.013.</t>
  </si>
  <si>
    <t>Ponuditelj je dužan radove izvesti solidno na temelju shema i troškovnika, te pregleda postojećih elemenata na građevini.</t>
  </si>
  <si>
    <t>Prije pristupa izradi stolarije izvoditelj je dužan izvršiti pojedinačne izmjere na građevini i prema tim izmjerama izraditi stolarske elemente.</t>
  </si>
  <si>
    <t>Prije početka izvedbe stolarskih radova sve potrebne radioničke nacrte izrađuje izvoditelj stolarskih radova te sa predliženim okovom dostavlja ih na usuglašavanje projektantu - investitoru.</t>
  </si>
  <si>
    <t>Sva stolarija kod dostave kao i na na gradilištu mora biti zaštićena.</t>
  </si>
  <si>
    <t>Oplatu treba postaviti tako da se nakon betoniranja ne pojavi ni najmanja deformacija konstrukcije. Skidanje oplate raditi pažljivo da ne dođe do oštećenja konstrukcije, naročito rubova, zubaca ili utora. Oplatu ploča i greda izvesti sa svim potrebnim podupiranjima.</t>
  </si>
  <si>
    <t>Posebno obratiti pažnju na pravilan spoj oplate uz usiječene ležajeve u zidovima</t>
  </si>
  <si>
    <t xml:space="preserve">Svu oplatu izvesti točno prema detaljima, nacrtima i uputama projektanta. </t>
  </si>
  <si>
    <t>Obračun se radi prema postojećim normama GN-601.</t>
  </si>
  <si>
    <t>Jedinična cijena tesarskih radova sadrži:</t>
  </si>
  <si>
    <t>OPĆI OPlS UZ TROŠKOVNIK</t>
  </si>
  <si>
    <t>Sve radove izvesti od kvalitetnog materijala prema opisu, detaljima, pismenim naređenjima, ali sve u okviru ponuđene jedinične cijene. Sve štete učinjene prigodom rada vlastitim ili tudim radovima imaju se ukloniti na račun počinitelja. .</t>
  </si>
  <si>
    <t>Svi nekvalitetni radovi imaju se otkloniti i zamjeniti ispravnim, bez bilo kakve odštete od strane investitora.</t>
  </si>
  <si>
    <t>Ako opis koje stavke dovodi izvoditelja u sumnju o načinu izvedbe, treba pravovremeno prije predaje ponude tražiti objašnjenje od projektanta.</t>
  </si>
  <si>
    <t>Eventualne izmjene materijala te načina izvedbe tokom građenja moraju se isključivo pismenim dogovorom sa projektantom i nadzornim inženjerom.</t>
  </si>
  <si>
    <t>Sve više radnje koje neće biti na taj način utvrđene neće se moći priznati u obračunu. Jedinična cijena sadrži sve ono nabrojano kod opisa pojedine grupe radova te se na taj način vrši i obračun istih.</t>
  </si>
  <si>
    <t>Sve promjene koje su u vezi stavaka troškovnika u izvedbi treba prije ugradbe dogovoriti s projektantom, kao i detalje, boju eloksaže, uz obavezni potpis projektanta na detalje i promjenu stavke.</t>
  </si>
  <si>
    <t>LI MARSKI RADOVI</t>
  </si>
  <si>
    <t>Sve limarske radove izvesti točno prema opisu u troškovniku i tamo gdje je to projektom predviđeno.</t>
  </si>
  <si>
    <t>ALUMINIJSKA BRAVARIJA - OPĆE NAPOMENE</t>
  </si>
  <si>
    <t>Svi radovi moraju biti izvedeni stručno i solidno, sa odgovarajućim kvalitetnim materijalom, koji mora odgovarati postojećim propisima i standardima.</t>
  </si>
  <si>
    <t>Prije početka rada dužan je izvođač pregledati izvedene građevinske radove, te ukoliko naiđe na nedostatke koji mu mogu smetati u radu, dužan je o tome obavijestiti izvođača građevinskih radova kako bi isto bilo otklonjeno.</t>
  </si>
  <si>
    <t>Svi alu. komadi i izrađevine moraju biti kvalitetno i odgovarajuće izvedeni, sa potrebnim kompletnim okovom, priborom i komadima. Komadi od željeza i čelika moraju biti temeljito očišćeni od rđe i premazani temeljnom bojom protiv korozije.</t>
  </si>
  <si>
    <t>- postavljanje armature na mjesto ugradbe sa vezanjem, podmetačima, privremenim povezivanjem za oplatu,</t>
  </si>
  <si>
    <t>- unutarnji transport,</t>
  </si>
  <si>
    <t>Ovi tehnički uvjeti mijenjaju se ili nadopunjavaju opisom pojedinih stavki troškovnika troškovnika i programom kontrole i osiguranja kvalitete.</t>
  </si>
  <si>
    <t>Tesarske radove izvesti prema opisu u troškovniku i planu oplate te u skladu s važećim normativima za izvedbu i materijale:</t>
  </si>
  <si>
    <t>Aluminijski profili izrađeni su iz al. legure Al Mg Si 0,5 čvrstoće F220 do 260 N/mm2.</t>
  </si>
  <si>
    <t>Svi profili, konstrukcije i limovi iz aluminija zaštičeni su površinski anodnom oksidacijom s minimalnom debljinom sloja 18 do 25 mikrona. Zaštita mora zadovoljiti propise HRN.C.T7.234, 236, 23), 226 i 228 a boju odabire projektant iz tonske karte za postupak anodne oksidacije.</t>
  </si>
  <si>
    <t>Materijal za brtvljenje, ostakljenje i dosjede upotrijebiti od etilen propilen-kaučuka ili polivinil klorida.</t>
  </si>
  <si>
    <t>Celični profili za sidrenje alu. stijena premazani su radi zaštite sa najmanje dva premaza zaštitne boje. Sidra za pričvršćenje alu. lima i profila su od inoxa. Vijci i ostala sredstva za spajanje su iz nerđajućeg čelika (inox), aluminija ili drugog antikorozivnog materijala.</t>
  </si>
  <si>
    <t xml:space="preserve"> Ugaoni spojevi moraju biti izvedeni besprijekorno. Mjesta koja su naročito osjetljiva na propuštanje moraju se kitati dvokomponentnim kitom odgovarajuće kvalitete.</t>
  </si>
  <si>
    <t>Okov mora biti odgovarajuće kvalitete, aluminijski, ili od plemenitog čelika, a prije ugradbe isti mora odobriti projektant i nadzorni organ.</t>
  </si>
  <si>
    <t>Ovi tehnički uvjeti nadopunjavaju se opisom pojedinih stavki troškovnika i programom kontrole i osiguranja kvalitete troškovnika i programom kontrole i osiguranja kvalitete.</t>
  </si>
  <si>
    <t>Prilikom izvedbe staklarskih radova opisanih ovim troškovnikom, izvoditelj radova mora se pridržavati svih uvjeta i opisa iz troškovnika, kao i važećih propisa.</t>
  </si>
  <si>
    <t xml:space="preserve">Sav upotrebljeni materijal mora odgovarati svim postojećim standardima i propisima. </t>
  </si>
  <si>
    <t>Ponuditelj je dužan izvesti solidan i ispravan rad na temelju shema i troškovnika, te pregleda postojećih elemenata na građevini.</t>
  </si>
  <si>
    <t>Šljunak mora imati propisani granulometrijski sastav, bez organskih primjesa. Za nosivu konstrukciju upotrebljava se agregat u granulometrijskom sastavu predviđenom u "Pravilniku o tehničkim mjerama".</t>
  </si>
  <si>
    <t>Sve gore navedeno odnosi se analogno i na tucanik i na drobljenac.</t>
  </si>
  <si>
    <t>Beton se mora miješati strojno i to za sve betonske i AB konstrukcije. Marke betona određuju se prema proračunu statičara.</t>
  </si>
  <si>
    <t xml:space="preserve">Beton treba zaštiti dok se nije vezao i to od atmosferskih i temperaturnih utjecaja. </t>
  </si>
  <si>
    <t>Nadzorni inženjer zadržava pravo izvanrednog ispitivanja betona, tj. može uzeti seriju kocki i dati ih na ispitivanje.</t>
  </si>
  <si>
    <t xml:space="preserve">U slučaju pozitivnog nalaza troškove ispitivanja snosi investitor. </t>
  </si>
  <si>
    <t>Obračun se vrši po postojećim normama GN 400-1 .</t>
  </si>
  <si>
    <t>U jediničnu cijenu betonskih i AB radova uključeni su:</t>
  </si>
  <si>
    <t>- sav potreban rad uključujući unutarnji transport</t>
  </si>
  <si>
    <t>- zaštita betonskih i armirano-betonskih konstrukcija od djelovanja atmosferilija i temperaturnih utjecaja,</t>
  </si>
  <si>
    <t>- ubacivanje betona u oplatu,</t>
  </si>
  <si>
    <t>- ugradba uz pomoć vibratora</t>
  </si>
  <si>
    <t>- svi ctvori za prolaz elektrike i kanalizacije,</t>
  </si>
  <si>
    <t xml:space="preserve">- poduzimanje mjere Zaštite na radu i drugih mjera, </t>
  </si>
  <si>
    <t>- čišćenje nakon završenih radova.</t>
  </si>
  <si>
    <t>Ovi tehnički uvjeti mijenjaju se ili nadopunjavaju opisom pojedinih stavki troškovnika troškcvnika i programom kontrole i osiguranja kvalitete.</t>
  </si>
  <si>
    <t>Armiračke radove izvesti prema "Pravilniku" Sl.List 41/85-1246, te u skladu s važećim normativima za armature:</t>
  </si>
  <si>
    <t>Zeljezo se upotrebljava po oznakama:</t>
  </si>
  <si>
    <t xml:space="preserve">Savijanje željeza vrši se točno po nacrtu savijanja. Prije početka betoniranja armaturu pregledava nadzorni inženjer investitora ili statičar kod složenijih konstrukcija. </t>
  </si>
  <si>
    <t xml:space="preserve">Betonsko željezo mora se saviti točno po planu savijanja sa svim preklopima i nastavcima izvedenim po važećim propisima. </t>
  </si>
  <si>
    <t>Upisom u Građevinski dnevnik od strane nadzornog inženjera ili statičara može se započeti betoniranje.</t>
  </si>
  <si>
    <t>Obračun se radi prema postojećim normama GN-400.</t>
  </si>
  <si>
    <t>Jedinična cijena armiračkih radova sadrži:</t>
  </si>
  <si>
    <t>- sav potreban materijal sa transportom na gradilište,</t>
  </si>
  <si>
    <t xml:space="preserve">- sav potreban rad i alat za obradu armature {ispravljanje, siječenje, savijanje), </t>
  </si>
  <si>
    <t>REKAPITULACIJA GRAĐEVINSKIH RADOVA</t>
  </si>
  <si>
    <t>PRIPREMNI RADOVI</t>
  </si>
  <si>
    <t xml:space="preserve">- sav potreban rad na krojenju i ugradbi oplate sa unutarnjim transportom do mjesta krojenja i ugradbe, </t>
  </si>
  <si>
    <t xml:space="preserve">- označavanje, uzimanje mjera na gradevini, </t>
  </si>
  <si>
    <t xml:space="preserve">- demontaža oplate, čiščenje, vađenje čavala i prijenos na novo mjesto ugradbe, </t>
  </si>
  <si>
    <t xml:space="preserve">- izrada radne skele </t>
  </si>
  <si>
    <t xml:space="preserve">- poduzimanje mjera Zaštite na radu i drugih propisa, </t>
  </si>
  <si>
    <t xml:space="preserve">- dovod vode, struje do priključka na gradilištu, </t>
  </si>
  <si>
    <t xml:space="preserve">- isporuku pogonskog materijala, </t>
  </si>
  <si>
    <t>- čišćenje nakon završetka radova.</t>
  </si>
  <si>
    <t>ZI DARSKI RADOVI</t>
  </si>
  <si>
    <t>Zidarske radove izvesti prema opisu u troškovniku te u skladu sa važećim standardima.</t>
  </si>
  <si>
    <t xml:space="preserve"> Sav upotrebljeni materijal mora odgovarati svim postojećim propisima i standardima. </t>
  </si>
  <si>
    <t>Eventualne izmjene materijala ili načina izvedbe hidroizolacije tokom gradnje moraju se uraditi isključivo pismenim dogovorom sa projektantom i nadzornim inženjerom.</t>
  </si>
  <si>
    <t>Ako se stavkom troškovnika traži materijal koji nije obuhvaćen važećim normativima, mora se izvesti u svemu prema naputku proizvođača, te garancijom i atestima ovlaštenih ustanova.</t>
  </si>
  <si>
    <t xml:space="preserve">Prilikom izvedbe bravarskih radova imaju se u svemu primjenjivati postojeći propisi: </t>
  </si>
  <si>
    <t>Pravilnik o tehničkim mjerama i uvjetima za završne radove u građevinarstvu, Tehničkim uvjetima za izvođenje bravarskih radova, čeličnih i aluminijskih konstrukcija, Tehničkim uvjetima za izvodenje radova na antikorozivnoj zaštiti, Pravilnik o zaštiti na radu u građevinarstvu i standarda:</t>
  </si>
  <si>
    <t>HRN. C.BO.5000, HRN. C.B3.021, HRN. C.B3.025, HRN. C.B3.021, HRN. C.B3.101, HRN. C.B3.402, HRN. C.K6.020, HRN. C.B1.111, HRN. C.C3.220, HRN. C..C3.020, HRN. C.C3.202, HRN. C.C3.203, HRN. C.C3.220, HRN. C.C3.020, HRN. C.B4.011-017, HRN. C.B4.020, HRN. C.B4.110-113, HRN. C.T7.326, HRN. C.T7.327, HRN. H.C1.023, HRN. H.C1.034.</t>
  </si>
  <si>
    <t>Jediničnom cijenom obuhvaćeno je:</t>
  </si>
  <si>
    <t>pored opisanih radova svake stavke i ovih uvjeta, a neće se posebno plaćati slijedeće: prema Tehničkim uvjetima za izvodenje brabarskih radova Prateći radovi, tj. svi oni radovi koji bez posebnog navođenja spadaju u bravarske radove i obavezni su za i zvođača.</t>
  </si>
  <si>
    <t>NAPOMENA!</t>
  </si>
  <si>
    <t>Sve mjere obavezno kontrolirati na gradilištu.</t>
  </si>
  <si>
    <t xml:space="preserve">Ukoliko je u ugovoreni termin izvršenja građevine uključen i zimski period, odnosno ljetni period, to se neće izvoditelju priznati nikakve naknade za rad pri niskoj odnosno visokoj temperaturi te zaštite konstrukcije od smrzavanja, vrućine i atmosferskih nepogoda, sve to mora biti uključeno u jediničnu cijenu. </t>
  </si>
  <si>
    <t>- zavarene mreže, HRN.U.M1.091 HRN.C.B6.013</t>
  </si>
  <si>
    <t>- čel.žica za varene armature, HRN.C.B6.013</t>
  </si>
  <si>
    <t>- vruće vučeni betonski čelici, HRN.C.K6.020</t>
  </si>
  <si>
    <t>- hladno vučeni betonski čelici, HRN.C.K6.021</t>
  </si>
  <si>
    <t>- čelici za prednaprezanje. HRN.C.K6.033,034,035,036,037</t>
  </si>
  <si>
    <t>- glatki čelik GA 240/360</t>
  </si>
  <si>
    <t xml:space="preserve">- rebrasti čelik tvrdi RA 400/500 </t>
  </si>
  <si>
    <t xml:space="preserve">Prije betoniranja betonsko željezo treba dobro očistiti, povezati i postaviti točno po planu armature i u skladu sa svim važećim propisima i pravilima struke. </t>
  </si>
  <si>
    <t>- materijal za izradu drvenih konstrukcija, HRN.U.D0.001</t>
  </si>
  <si>
    <t>- grada za skele, HRN.D.B1.025</t>
  </si>
  <si>
    <t>- projektiranje i izvedba drvenih skela i oplata, HRN.U.C9.400</t>
  </si>
  <si>
    <t>- kombinirane slojevite ploče, HRN.D.C5.042</t>
  </si>
  <si>
    <t>- tesana građa četinara, HRN.D.B7.020</t>
  </si>
  <si>
    <t>- borova rezana građa, HRN.D.C1.040</t>
  </si>
  <si>
    <t>- jelova rezana građa, HRN.D.C1.041</t>
  </si>
  <si>
    <t xml:space="preserve">- šper ploče, HRN.D.C5.021 </t>
  </si>
  <si>
    <t>- iverice, HRN.D.C5.032</t>
  </si>
  <si>
    <t>- građevinski čavli, HRN.M.B4.020</t>
  </si>
  <si>
    <t>- vijci za drvo, HRN.M.B1.024</t>
  </si>
  <si>
    <t>- čavli za ljepenku, HRN.M.B4.090</t>
  </si>
  <si>
    <t>- zaštita građ. drveta, HRN.D.T4.027</t>
  </si>
  <si>
    <t>- tehnički uvjeti zaštite od požara u graditeljstvu HRN.U.J1.070, 110, 114</t>
  </si>
  <si>
    <t>puna opeka HRN.B.D1.011</t>
  </si>
  <si>
    <t xml:space="preserve">lagana šuplja opeka i blok od gline HRN.B.D1.015 </t>
  </si>
  <si>
    <t>fasadna puna opeka HRN.B.D1.013</t>
  </si>
  <si>
    <t>fasadna šuplja opeka i blok od gline HRN.B.D1.014</t>
  </si>
  <si>
    <t xml:space="preserve">puna radijalna opeka od gline HRN.B.D1.012 </t>
  </si>
  <si>
    <t>silikatno - vapnene opeka i blok (puna, šuplja) HRN.U.N3.300</t>
  </si>
  <si>
    <t>betonski šuplji bloketi HRN.U.N1.100</t>
  </si>
  <si>
    <t xml:space="preserve">bloketi od plino i pjeno betona HRN.U.N1.308 </t>
  </si>
  <si>
    <t>šljako - betonski bloketi HRN.U.N9.020</t>
  </si>
  <si>
    <t>puni bloketi od laganog betona HRN.U.N1.011</t>
  </si>
  <si>
    <t xml:space="preserve">šuplji bloketi od laganog betona HRN.U.N1 .020 </t>
  </si>
  <si>
    <t xml:space="preserve">mort za zidanje HRN.U.M2.010 </t>
  </si>
  <si>
    <t>vatrostalni mort HRN.B.D6.430; 432; 434</t>
  </si>
  <si>
    <t>vapno HRN.B.C1.020; 020; 021</t>
  </si>
  <si>
    <t xml:space="preserve">cement HRN.B.C1.011; 012 </t>
  </si>
  <si>
    <t xml:space="preserve">voda HRN.U.M1.058 </t>
  </si>
  <si>
    <t xml:space="preserve">kamen HRN.B.83.200 </t>
  </si>
  <si>
    <t>pijesak HRN.B.88.039</t>
  </si>
  <si>
    <t xml:space="preserve">gips HRN.B.C1.030 </t>
  </si>
  <si>
    <t>mort za žbukanje HRN.U.M2.012</t>
  </si>
  <si>
    <t>dodaci žbukama HRN.U.M1.038</t>
  </si>
  <si>
    <t>bitumenske ljepenke HRN.U.M3.232</t>
  </si>
  <si>
    <t xml:space="preserve">hladni bitumenski premaz HRN.U.M3.240 </t>
  </si>
  <si>
    <t>TESARSKI RADOVI</t>
  </si>
  <si>
    <t>STAKLARSKI RADOVI</t>
  </si>
  <si>
    <t>Plastična stolarija</t>
  </si>
  <si>
    <t>SOBOSLIKARSKI I LIČILAČKI RADOVI</t>
  </si>
  <si>
    <t>Soboslikarski i ličilački radovi</t>
  </si>
  <si>
    <t>KERAMIČARSKI RADOVI</t>
  </si>
  <si>
    <t>Sav upotrebljeni materijal mora odgovarati svim postojećim standardima i propisima.</t>
  </si>
  <si>
    <t>1.</t>
  </si>
  <si>
    <t>1.1.</t>
  </si>
  <si>
    <t>1.1.1.</t>
  </si>
  <si>
    <t>1.1.2.</t>
  </si>
  <si>
    <t>1.1.3.</t>
  </si>
  <si>
    <t>1.1.5.</t>
  </si>
  <si>
    <t>1.2.</t>
  </si>
  <si>
    <t>2.</t>
  </si>
  <si>
    <t>1</t>
  </si>
  <si>
    <t>2.4.</t>
  </si>
  <si>
    <t>2.5.1.</t>
  </si>
  <si>
    <t>1.3.</t>
  </si>
  <si>
    <t>1.3.1.</t>
  </si>
  <si>
    <t>1.3.2.</t>
  </si>
  <si>
    <t>1.4.</t>
  </si>
  <si>
    <t>1.5.</t>
  </si>
  <si>
    <t>1.5.1.</t>
  </si>
  <si>
    <t>1.5.2.</t>
  </si>
  <si>
    <t>1.5.3.</t>
  </si>
  <si>
    <t>1.5.4.</t>
  </si>
  <si>
    <t>1.5.5.</t>
  </si>
  <si>
    <t>1.5.6.</t>
  </si>
  <si>
    <t>1.5.7.</t>
  </si>
  <si>
    <t>1.5.8.</t>
  </si>
  <si>
    <t>2.7.</t>
  </si>
  <si>
    <t>2.8.</t>
  </si>
  <si>
    <t>3.1.</t>
  </si>
  <si>
    <t>3.2.</t>
  </si>
  <si>
    <t>1.2.1.</t>
  </si>
  <si>
    <t>1.2.2.</t>
  </si>
  <si>
    <t>1.4.1.</t>
  </si>
  <si>
    <t>1.4.2.</t>
  </si>
  <si>
    <t>1.2.3.</t>
  </si>
  <si>
    <t>1.2.4.</t>
  </si>
  <si>
    <t>1.2.5.</t>
  </si>
  <si>
    <t>1.2.6.</t>
  </si>
  <si>
    <t>2.1.</t>
  </si>
  <si>
    <t>2.1.1.</t>
  </si>
  <si>
    <t>2.1.2.</t>
  </si>
  <si>
    <t>2.2.</t>
  </si>
  <si>
    <t>2.3.</t>
  </si>
  <si>
    <t>2.3.1.</t>
  </si>
  <si>
    <t>1.6.</t>
  </si>
  <si>
    <t>2.3.2.</t>
  </si>
  <si>
    <t>2.8.1.</t>
  </si>
  <si>
    <t>1.3.3.</t>
  </si>
  <si>
    <t>1.3.4.</t>
  </si>
  <si>
    <t>1.3.5.</t>
  </si>
  <si>
    <t>1.3.6.</t>
  </si>
  <si>
    <t>2.5.</t>
  </si>
  <si>
    <t>2.6.</t>
  </si>
  <si>
    <t>okvirne dimenzije stavke 90*210</t>
  </si>
  <si>
    <t>okvirne dimenzije stavke 60*40</t>
  </si>
  <si>
    <t>veličina prozora 80/80 cm</t>
  </si>
  <si>
    <t>1.1.4.</t>
  </si>
  <si>
    <t>1.1.6.</t>
  </si>
  <si>
    <t>1.1.7.</t>
  </si>
  <si>
    <t>1.1.8.</t>
  </si>
  <si>
    <t>1.1.9.</t>
  </si>
  <si>
    <t>1.1.10.</t>
  </si>
  <si>
    <t>3.</t>
  </si>
  <si>
    <t>4.</t>
  </si>
  <si>
    <t>5.</t>
  </si>
  <si>
    <t>Obrada sljubnica (fugiranje) postojećih zidova od kamena. Dobava materijala, te obrada cementnim mortom M-10.</t>
  </si>
  <si>
    <t>Uklanjanje i zbrinjavanje betonskih žardinjera sa površine zahvata. Stavka uključuje uklanjanje, transport i zbrinjavanje na mjesto koje odredi investitor.</t>
  </si>
  <si>
    <t>veličina vrata 100/210 cm</t>
  </si>
  <si>
    <t>1.1.11.</t>
  </si>
  <si>
    <t>1.5.9.</t>
  </si>
  <si>
    <t>2.6.1.</t>
  </si>
  <si>
    <t>Dubljenje rupa betonu, namještanje i uziđivanje stupova za ogradu cementnim mortom.</t>
  </si>
  <si>
    <t>Sadnja autohtonog niskog grmlja u žadrinjere. U cijenu uračunata nabava, sadnja i njegovanje narednih 30 dana.</t>
  </si>
  <si>
    <t>1.5.10.</t>
  </si>
  <si>
    <t>1.5.11.</t>
  </si>
  <si>
    <t>1.5.12.</t>
  </si>
  <si>
    <t>1.5.13.</t>
  </si>
  <si>
    <t>1.6.1.</t>
  </si>
  <si>
    <t>1.6.2.</t>
  </si>
  <si>
    <t>1.6.3.</t>
  </si>
  <si>
    <t>1.6.4.</t>
  </si>
  <si>
    <t>1.6.5.</t>
  </si>
  <si>
    <t>1.6.6.</t>
  </si>
  <si>
    <t>1.6.7.</t>
  </si>
  <si>
    <t>2.4.1.</t>
  </si>
  <si>
    <t>2.7.1.</t>
  </si>
  <si>
    <t>2.2.1.</t>
  </si>
  <si>
    <t>2.2.2.</t>
  </si>
  <si>
    <t>2.2.3.</t>
  </si>
  <si>
    <t>2.2.4.</t>
  </si>
  <si>
    <t>2.3.1.1.</t>
  </si>
  <si>
    <t>3.2.1.</t>
  </si>
  <si>
    <t>3.2.2.</t>
  </si>
  <si>
    <t>3.1.1.</t>
  </si>
  <si>
    <t>2.4.2.</t>
  </si>
  <si>
    <t>2.4.2.2.</t>
  </si>
  <si>
    <t>2.4.2.3.</t>
  </si>
  <si>
    <t>OGRADA "PERILIŠTA"</t>
  </si>
  <si>
    <t xml:space="preserve">Zaštitni uređaj diferencijalne struje RCD sklopka 40/2/0,03 </t>
  </si>
  <si>
    <t xml:space="preserve">Automatski zaštitni prekidač (osigurač) B6A/1 </t>
  </si>
  <si>
    <t xml:space="preserve">Automatski zaštitni prekidač (osigurač) B10A/1 </t>
  </si>
  <si>
    <t>Automatski zaštitni prekidač (osigurač) B16A/1</t>
  </si>
  <si>
    <t>1 polna sabirnica  za zaštitne aut. prekidače (osigurače) 63A dužine 1 m</t>
  </si>
  <si>
    <t>PE sabirnica,</t>
  </si>
  <si>
    <t>N sabirnica,</t>
  </si>
  <si>
    <t xml:space="preserve">Redne stezaljke spojni vodovi odgovarajućeg presjeka i boja, sitni montažni pribor  i spojni materijal.  </t>
  </si>
  <si>
    <t xml:space="preserve">Nabavka isporuka i ugradnja  p/ž na zid sklopke obične jednopolne  250V/10A s kutijom Ø60mm </t>
  </si>
  <si>
    <t>Ostali nespecificirani montažni materijal i pribor, kao što su: montažne kutije, vijci, tiple, gips  i sl.</t>
  </si>
  <si>
    <t xml:space="preserve">Nabavka isporuka i ugradnja komunikacijskog ormara  sa ugrađenom pripadajućom opremom za povezivanje komunikacijskih RJ45 priključnica za priključak multitouch LCD-a Komunikacijski ormar se ugrađuje na zid. </t>
  </si>
  <si>
    <t xml:space="preserve">Nabavka isporuka i ufradnja u ormar prespojnog  panela 10xRJ45 cat.6 oklop.,10",1U </t>
  </si>
  <si>
    <t>Nabavka isporuka i polaganje mrežnog kabela U/FTP Cat.6 4x2 AW23</t>
  </si>
  <si>
    <t>MREŽNA KOMUNIKACIJSKA INSTALACIJA</t>
  </si>
  <si>
    <t>2.1.3.</t>
  </si>
  <si>
    <t>2.1.3.1.</t>
  </si>
  <si>
    <t>2.1.3.2.</t>
  </si>
  <si>
    <t>2.1.3.3.</t>
  </si>
  <si>
    <t>2.1.3.4.</t>
  </si>
  <si>
    <t>2.1.3.5.</t>
  </si>
  <si>
    <t>3.1.2.</t>
  </si>
  <si>
    <t>Bojenje zidova i stropa tamnim disperzivnim bojama i gletanje podloge. Stavka obuhvaća: gletanje podloge disperzivnim kitom sa svim potrebnim fazama rada, temeljni premaz disperzivnom impregnacijom, prema uputi proizvođača, popravljanje disperzivnim kitom u završnom tonu, završni premaz valjkom ili prskalicom, tamnim nijansama (prema odobrenju projektanata). Visine prostorije do 3,0 m.</t>
  </si>
  <si>
    <t>Dobava i nasipavanje plodnog humusa u debljini 60 cm.</t>
  </si>
  <si>
    <t xml:space="preserve">Nabavka isporuka i ugradnja klimatizacijskog uređaja. Klimatižacijski uređaj se ugrađuje na zid. </t>
  </si>
  <si>
    <t>Nabava, obrada i postavljanje ograde od pocinčanih cijevi Ø40 mm visine 1 m. Stupove učvrstiti u betonski pod. Prečke (konopi) će se izvesti u tri reda uvođenjem brodskog konopa od sisala Ø40 kroz alke zavarene na stup. Stupove oličiti odgovarajućim prajmerom za obojeni metal i sa dva sloja bijelog laka. U stavku uračunat sav potreban rad i materijal.</t>
  </si>
  <si>
    <t>"BLENDA" (ATIKA) KROVA</t>
  </si>
  <si>
    <t>GRIJANJE I HLAĐENJE</t>
  </si>
  <si>
    <t>UKUPNO GRIJANJE I HLAĐENJE</t>
  </si>
  <si>
    <r>
      <t>m</t>
    </r>
    <r>
      <rPr>
        <vertAlign val="superscript"/>
        <sz val="9"/>
        <rFont val="Arial"/>
        <family val="2"/>
      </rPr>
      <t>2</t>
    </r>
  </si>
  <si>
    <r>
      <t>m</t>
    </r>
    <r>
      <rPr>
        <vertAlign val="superscript"/>
        <sz val="9"/>
        <rFont val="Arial"/>
        <family val="2"/>
      </rPr>
      <t>3</t>
    </r>
  </si>
  <si>
    <r>
      <t>Postavljenje, skidanje i amortizacija fasadne cijevne skele, obračun po m</t>
    </r>
    <r>
      <rPr>
        <vertAlign val="superscript"/>
        <sz val="9"/>
        <rFont val="Arial"/>
        <family val="2"/>
      </rPr>
      <t>2</t>
    </r>
    <r>
      <rPr>
        <sz val="9"/>
        <rFont val="Arial"/>
        <family val="2"/>
      </rPr>
      <t xml:space="preserve"> oskeljenog oplošja.</t>
    </r>
  </si>
  <si>
    <t>REKAPITULACIJA RADOVA NA UREĐENJU OKOLIŠA</t>
  </si>
  <si>
    <t>ELEKTROINSTALACIJE</t>
  </si>
  <si>
    <t>4.1.</t>
  </si>
  <si>
    <t>RAZVODNI ORMAR</t>
  </si>
  <si>
    <t>4.1.1.</t>
  </si>
  <si>
    <t>4.1.2.</t>
  </si>
  <si>
    <t>4.1.3.</t>
  </si>
  <si>
    <t>4.1.4.</t>
  </si>
  <si>
    <t>4.1.5.</t>
  </si>
  <si>
    <t>4.1.6.</t>
  </si>
  <si>
    <t>4.1.7.</t>
  </si>
  <si>
    <t>4.1.8.</t>
  </si>
  <si>
    <t>4.1.9.</t>
  </si>
  <si>
    <t>UKUPNO RAZVODNI ORMAR</t>
  </si>
  <si>
    <t>4.2.</t>
  </si>
  <si>
    <t>EL. OPREMA I KABELSKI RASPLET</t>
  </si>
  <si>
    <t>4.2.1.</t>
  </si>
  <si>
    <t>4.2.2.</t>
  </si>
  <si>
    <t>4.2.3.</t>
  </si>
  <si>
    <t>4.2.4.</t>
  </si>
  <si>
    <t>4.2.5.</t>
  </si>
  <si>
    <t>4.2.6.</t>
  </si>
  <si>
    <t>4.2.7.</t>
  </si>
  <si>
    <t>4.2.8.</t>
  </si>
  <si>
    <t>4.2.9.</t>
  </si>
  <si>
    <t>4.2.10.</t>
  </si>
  <si>
    <t>4.2.11.</t>
  </si>
  <si>
    <t>4.2.12.</t>
  </si>
  <si>
    <t>4.2.13.</t>
  </si>
  <si>
    <t>4.2.14.</t>
  </si>
  <si>
    <t>4.2.15.</t>
  </si>
  <si>
    <t>UKUPNO EL. OPREMA I KABELSKI RASPLET</t>
  </si>
  <si>
    <t>4.3.</t>
  </si>
  <si>
    <t>4.3.1.</t>
  </si>
  <si>
    <t>4.3.2.</t>
  </si>
  <si>
    <t>4.3.3.</t>
  </si>
  <si>
    <t>4.3.4.</t>
  </si>
  <si>
    <t>4.3.5.</t>
  </si>
  <si>
    <t>4.3.6.</t>
  </si>
  <si>
    <t>4.3.7.</t>
  </si>
  <si>
    <t>4.3.8.</t>
  </si>
  <si>
    <t>4.3.9.</t>
  </si>
  <si>
    <t>UKUPNO MREŽNA KOMUNIKACIJSKA INSTALACIJA</t>
  </si>
  <si>
    <t>REKAPITULACIJA RADOVA NA ELEKTROINSTALACIJAMA</t>
  </si>
  <si>
    <t>5.1.</t>
  </si>
  <si>
    <t xml:space="preserve">SVEUKUPNO RADOVI </t>
  </si>
  <si>
    <t>Dobava i montaža pokrovnih rešetki za opterećenje C250 prema HR EN 1433 ili jednakovrijedno (srednje teški promet)  iz nehrđajućeg čelika AiSi304 ili jednakovrijedan, sa rasporom širine 10 mm. Rešetka je visine 6,5 cm, duljine 100 cm.  Sve sa priborom za montažu do potpune funkcionalnosti. Dopušteno odstupanje u traženim dimenzijama +/-10%</t>
  </si>
  <si>
    <t>zvedba završnog sloja epoksidnog poda ugradnjom dvokomponentnog samorazlijevajućeg epoksidnog premaza za podove uz obavezno odzračivanje jež valjkom, RAL 7035. Obračun po m2 izvedene površine.</t>
  </si>
  <si>
    <t>Iskop zemljišta I-III kategorije za dvije temeljne ploče na koje će se motirati stupovi pergole. U stavku uračunato osiguranje iskopa ili razupiranje ako je potrebno. Dimenzije jame za temeljne ploče 150x150 cm, na dubini 60 cm odlaganje iskopanog materijala na prosječnu udaljenost do 20 m.</t>
  </si>
  <si>
    <t>Dobava i ugradnja podloge za postavljanje betonskih ploča. Obavezno voditi računa o nagibima površina radi odvodnje. Drenažni sloj debljine 40 cm potrebno zbiti valjkom u slojevima do 20 cm. Visinu fine podloge poravnati na ± 2 cm uz predviđene nagibe. Prije postavljanja ploča tucanik granulacije 2-4  ili 4-8 mm labavo nasipati između vodilica. U stavku uračunat sav potreban rad i materijal.</t>
  </si>
  <si>
    <t>Zidanje lomljenim  kamenom zida debljine do 50 cm u cementnom  mortu M-10. Kamen obrađenih ivica zidan na dva lica. Dobava  materijala i izvedba, kao i izrada skele i transport materijala do mjesta ugradbe.</t>
  </si>
  <si>
    <t>Žbukanje unutarnjih zidova betona. Špricanje cijele površine rijetkim cementnim mortom. Gruba i fina žbuka od produženog  morta M-5. Dobava materijala, transport do mjesta ugradbe, izrada lake pokretne skele i žbukanje. U cijeni transporti i sav pomoćni rad i materijal.</t>
  </si>
  <si>
    <t>Dobava i ugradba pocinčanih čeličnih okvira za drvenu pergolu. Okvir od čeličnih cijevi presjeka dimenzije 15*15 cm, jedan okvir se učvršćuje na anker ploče na temeljnim stopama a drugi vijcima na krov objekta. Završna obrada uključuje ličenje  prajmerom za obojene metale i dva premaza laka. Boja prema izboru projektanta. Drveni dijelovi se posebno nude u stolarskim radovima. U stavku uključen sav potreban rad i materijal.</t>
  </si>
  <si>
    <t>Dobava i ugradba pocinčanog čeličnog okvira za montažu naziva kuće i loga. Okvir se izvodi od čeličnih kvadratnih cijevi dimenzije 5x5 cm, okvir se vijcima fiksira na krovu objekta. Završna obrada uključuje ličenje  prajmerom za obojene metale i dva premaza laka. Boja prema izboru projektanta. U stavku uključen sav potreban rad i materijal.</t>
  </si>
  <si>
    <t>Čišćenje unutarnjeg prostora ribarske kuće i uklanjanje svih predmeta, ostatka građevinskog i drugog otpadnog materijala te sitnih predmeta.
Nakon završetka radova detaljno čišćenje, pranje prozora i sl.</t>
  </si>
  <si>
    <t>Demontaža, utovar i odvoz oštećene krovne limarije i limarije odvodnih oborinskih voda na odlagalište udaljeno do 10 km.</t>
  </si>
  <si>
    <t>Rušenje dijela armiranobetonskog krova i dijela betonskih zidova uz sva potrebna osiguranja kako ne i došlo do nepredviđenog urušavanja dijelova zgrade. U stavku uključen sav potreban rad, utovar i transport na deponij udaljen do 10 km.</t>
  </si>
  <si>
    <t xml:space="preserve">Rušenje oštećene podne armiranobetonske konstrukcije unutar objekta uz sva potrebna osiguranja kako ne bi došlo do nepredviđenog urušavanja dijelova zgrade, s odvozom otpadnog materijala na deponij udaljen do 10 km. U stavku uključen sav potreban rad, utovar i transport. </t>
  </si>
  <si>
    <t>Razbijanje armirano betonskog stubišta na terenu, s utovarom i odvozom otpadnog materijala na deponij. U stavku uključen sav potreban rad, utovar i transport na deponij udaljen do 10 km.</t>
  </si>
  <si>
    <t>Rušenje AB zidića visine 50 cm na terenu, s odvozom otpadnog materijala na deponij udaljen do 10 km. U stavku uključen sav potreban rad, utovar i transport.</t>
  </si>
  <si>
    <t>Uklanjanje betonskog rizola i AB podne ploče na pristupu ribarskoj kući s odvozom otpadnog materijala na deponij udaljen do 10 km. U stavku uključen sav potreban rad, utovar i transport.</t>
  </si>
  <si>
    <t xml:space="preserve">Uklanjanje betonskih opločnika s slaganjem na palete te odvozom i deponiranjem materijala na lokaciju koju odredi investitor udaljenosti do 10 km. U stavku uključen sav potreban rad, utovar i transport. </t>
  </si>
  <si>
    <t>Vađenje postojeće drvene stolarije, sa svim potrebnim radovima, s odvozom na odlagalište, do 10 km udaljenosti.</t>
  </si>
  <si>
    <t xml:space="preserve">Ručno rušenje dijela lošijih postojećih zidova, sa utovarom i odvozom otpadnog materijala na deponij udaljen do 10 km. </t>
  </si>
  <si>
    <t>Uklanjanje sloja pijeska i zemlje dubine do 40 cm na mjestu postojećih betonskih opločnika, profiliranje nagiba prema kanalu, utovar i odvoz na deponij udaljen do 10 km. Uračunato osiguranje iskopa sa utovarom u kamion i transportom.</t>
  </si>
  <si>
    <r>
      <t>Zatrpavanje oko temelja kamenim materijalom iz iskopa, uz grubo poravnavanje nivelete u slojevima do 30 cm, nabijanjem do modula stišljivosti M=15,0 N/cm</t>
    </r>
    <r>
      <rPr>
        <vertAlign val="superscript"/>
        <sz val="9"/>
        <rFont val="Arial"/>
        <family val="2"/>
      </rPr>
      <t>2</t>
    </r>
    <r>
      <rPr>
        <sz val="9"/>
        <rFont val="Arial"/>
        <family val="2"/>
      </rPr>
      <t>.</t>
    </r>
  </si>
  <si>
    <r>
      <t>Izrada nasipa u objektu između temeljnih zidova dobavljenim kamenim materijalom, strojno nabijanje u slojevima do 30 cm do modula stišljivosti M=15,0 N/cm</t>
    </r>
    <r>
      <rPr>
        <vertAlign val="superscript"/>
        <sz val="9"/>
        <rFont val="Arial"/>
        <family val="2"/>
      </rPr>
      <t>2</t>
    </r>
    <r>
      <rPr>
        <sz val="9"/>
        <rFont val="Arial"/>
        <family val="2"/>
      </rPr>
      <t>. U stavku uračunat sav potreban rad i materijal.</t>
    </r>
  </si>
  <si>
    <r>
      <t>Izrada tamponskog sloja od prirodnog granuliranog šljunka, maksimalne veličine zrna do 30 mm, u sloju debljine 20-30 cm. Nabijanje do modula stišljivosti M=20,0 N/cm</t>
    </r>
    <r>
      <rPr>
        <vertAlign val="superscript"/>
        <sz val="9"/>
        <rFont val="Arial"/>
        <family val="2"/>
      </rPr>
      <t>2</t>
    </r>
    <r>
      <rPr>
        <sz val="9"/>
        <rFont val="Arial"/>
        <family val="2"/>
      </rPr>
      <t xml:space="preserve"> i fino planiranje nivelete na 2 cm.</t>
    </r>
  </si>
  <si>
    <t>Dobava i ugradnja betona C 25/30 za AB temeljne stope sa anker nosačima, na koje se montiraju čelični stupovi pergole. U stavku uračunat sav potreban rad i materijal.</t>
  </si>
  <si>
    <t>Dobava i ugradnja betona C 25/30 za punu, ravnu AB ploču na sloju tampona. Ploča se nalazi unutar zidova kućice. U stavku uračunat sav potreban rad i materijal.</t>
  </si>
  <si>
    <t>Dobava i ugradnja betona C 25/30 za AB potporni zid visine 1 m, duljine 5 m. U stavku uračunat sav potreban rad i materijal.</t>
  </si>
  <si>
    <t>Dobava i ugradnja betona C 25/30 za AB klupe-žardinjere u dvostranoj glatkoj oplati za vidljivi beton. U donjoj zoni klupe ugrađuju se rasvjetna tijela. Prije stavljanja humusa žardinjere s unutarnje strane obložiti čepasotm folijom. U cijenu uračunat sav potreban rad i materijal.</t>
  </si>
  <si>
    <t>Dobava i ugradnja betona C 20/25 za AB pune ravne ploče na terenu. U cijenu uračunat sav potreban rad i materijal.</t>
  </si>
  <si>
    <t>Dobava i ugradnja betona C 25/30 za AB stubište na terenu u glatkoj oplati za vidljivi beton. U cijenu stavke uračunat sav potreban rad i materijal.</t>
  </si>
  <si>
    <t>Nabava čeličnih šipki B500B rebrasti, ispravljanje, čišćenje, siječenje i savijanje, doprema na gradilišni deponij, unutrašnji transport, postavljanje i vezivanje. Profili fi 6-14</t>
  </si>
  <si>
    <t>Dobava zavarene mreže iz čelika B500B, čišćenje, izrezivanje i zavijanje ako je potrebno,unutrašnji transport, postavljanje i vezivanje.</t>
  </si>
  <si>
    <t>Izrada, postavljanje i skidanje dvostrane oplate temeljnih stopa ravne osnove.</t>
  </si>
  <si>
    <t>Izrada, postavljanje i skidanje jednostrane bočne oplate AB ploče na terenu ravne osnove u koju su uključene vrijednosti svih radova i materijala.</t>
  </si>
  <si>
    <t>Izrada, postavljanje i skidanje dvostrane oplate zidova, žardinjera i klupa. Zidovi ravne osnove. Postavljanje izgubljenih oplata za ugradnju rasvjete i drenaže u žardinjerama.  U cijenu stavke uračunat sav potreban rad i materijal. Oplata za vidljivi beton bez završne obrade.</t>
  </si>
  <si>
    <t>Izrada, postavljanje i skidanje oplata stubišta na terenu. Oplata za vidljivi beton bez završne obrade.</t>
  </si>
  <si>
    <t>Izrada, postavljanje i skidanje dvostrane oplate sa zidova instalacijskih kanala i šahtova ravne osnove.</t>
  </si>
  <si>
    <t>Izrada, postavljanje i skidanje oplate. Ravne ploče bez rebara, uz podupiranje.</t>
  </si>
  <si>
    <t>Izrada, postavljanje i skidanje oplate vijenca i istaka. Oplata za vidljivi beton bez završne obrade.</t>
  </si>
  <si>
    <t>Izrada, postavljanje i skidanje oplate greda, nadvoja i okvira sa zupcima ili složenog presjeka, uz podupiranje.</t>
  </si>
  <si>
    <r>
      <t>Letvanje kosih krovnih ploha drvenim letvama 4/4 cm, četinari II klase neposredno na rogove ili na opšav krova. U cijeni je sadržan premaz drvene građe zaštitnim fungicidnim sredstvom. Obračun po m</t>
    </r>
    <r>
      <rPr>
        <vertAlign val="superscript"/>
        <sz val="9"/>
        <rFont val="Arial"/>
        <family val="2"/>
      </rPr>
      <t>2</t>
    </r>
    <r>
      <rPr>
        <sz val="9"/>
        <rFont val="Arial"/>
        <family val="2"/>
      </rPr>
      <t xml:space="preserve"> poletvane površine mjereno po kosoj površini krova.</t>
    </r>
  </si>
  <si>
    <r>
      <t>Izrada drvene krovne konstrukcije jednostrešnog, jednostavnog krovišta prema projektu iz piljene drvene građe od četinara II klase. U cijenu je uključena sva drvena građa, premazana zaštitnim fungicidnim premazom, sav potreban okov spojeva i usidrenja, te sav rad na izradi i prijenosima. Obračun po m</t>
    </r>
    <r>
      <rPr>
        <vertAlign val="superscript"/>
        <sz val="9"/>
        <rFont val="Arial"/>
        <family val="2"/>
      </rPr>
      <t>2</t>
    </r>
    <r>
      <rPr>
        <sz val="9"/>
        <rFont val="Arial"/>
        <family val="2"/>
      </rPr>
      <t xml:space="preserve"> ugrađene građe u gotovi krov. Raspon konstrukcije: 5-8 m.</t>
    </r>
  </si>
  <si>
    <t>Dodatno letvanje u poprečnom smjeru na osnovno letvanje letvama 4/4 cm radi stvaranja izolacijskog prostora i postavljanje PVC folije.</t>
  </si>
  <si>
    <t>Izvedba termo fasade, čišćenje sljubnica i površina, špricanje cijele površine rijetkim cementnim mortom. Izvedba  termo žbuke debljine 5,00 cm sa završnim slojem mineralne reljefne žbuke. Radove izvoditi po fazama kako slijedi: cementni špric, termo-žbuka, izravnavajući mineralni sloj, predpremaz, reljefna žbuka. Dobava materijala, transport do mjesta ugradbe i žbukanje.</t>
  </si>
  <si>
    <t>Izvedba vertikalne izolacije zidova unutar objekta do visine 1 m. Jednostruka bitumenska ljepenka s dva potpuna premaza vrućim bitumenom ili grijanjem varene ljepenke V3.</t>
  </si>
  <si>
    <t>Izvođenje armirano-cementnog estriha debljine 5 cm u prostoru kućice. Estrih armiran polipropilenskim vlaknima. Dobava materijala za izradu cementnog estriha i polaganje ploča izrađenih od ekspandiranog polistirena. Stavka obuhvaća:- sloj ekspandiranog polistirena S-4=5 cm, - PVC foliju, d=0,2mm, sloj cementnog estriha M-10 i završnu obradu, prema uvjetima podne obloge, te elastične uloške oko zidova i prodora.</t>
  </si>
  <si>
    <t>Dobava materijala i izvedba termoizolacije i parne brane na AB ploči između elemenata drvene podkonstrukcije postavljanjem sloja parne brane i toplinskom izolacijom od tvrde mineralne vune, debljine 10 cm.</t>
  </si>
  <si>
    <t>Dobava materijala i izrada sloja horizontalne bitumenske hidroizolacije u prizemlju objekta. Čitavu površinu prethodno premazati hladnim bitumenskim premazom. Na tretiranu površinu punoplošno zavariti V4 traku s preklopima 10 cm. U stavku uračunat sav potreban rad i materijal.</t>
  </si>
  <si>
    <r>
      <t>Priprema podloge betona brušenjem ili sačmarenjem i usisavanjem. Priprema se izvodi zbog odstranjivanja svih nečistoća i eventualno slabog površinskog sloja betonske ploče. Obračun po m</t>
    </r>
    <r>
      <rPr>
        <vertAlign val="superscript"/>
        <sz val="9"/>
        <rFont val="Arial"/>
        <family val="2"/>
      </rPr>
      <t>2</t>
    </r>
    <r>
      <rPr>
        <sz val="9"/>
        <rFont val="Arial"/>
        <family val="2"/>
      </rPr>
      <t xml:space="preserve"> pripremljene površine.</t>
    </r>
  </si>
  <si>
    <r>
      <t>Nanošenje dvokomponentnog epoksidnog prajmera na pripremljenu podlogu. Podloga treba biti suha. Prajmer se nanosi u jednom sloju, a svježi prajmer posipa se suhi kvarcni pijesak granulacije 0,1 - 0,3 mm do zasićenja. Nakon sušenja prajmera višak kvarcnog pijeska se odstranjuje. Obračun po m</t>
    </r>
    <r>
      <rPr>
        <vertAlign val="superscript"/>
        <sz val="9"/>
        <rFont val="Arial"/>
        <family val="2"/>
      </rPr>
      <t>2</t>
    </r>
    <r>
      <rPr>
        <sz val="9"/>
        <rFont val="Arial"/>
        <family val="2"/>
      </rPr>
      <t xml:space="preserve"> izvedene površine.</t>
    </r>
  </si>
  <si>
    <r>
      <t>Izvedba prvog sloja epoksidnog poda ugradnjom dvokomponentnog samorazlijevajućeg epoksidnog premaza za podove  uz dodatak kvarcnog pijeska za osiguranje protukliznosti, RAL 7035. Obračun po m</t>
    </r>
    <r>
      <rPr>
        <vertAlign val="superscript"/>
        <sz val="9"/>
        <rFont val="Arial"/>
        <family val="2"/>
      </rPr>
      <t>2</t>
    </r>
    <r>
      <rPr>
        <sz val="9"/>
        <rFont val="Arial"/>
        <family val="2"/>
      </rPr>
      <t xml:space="preserve"> izvedene površine.</t>
    </r>
  </si>
  <si>
    <t>Dobava materijala, izrada i postavljanje limenih  opšava krovnih rubova "veter lajsni", razvijene širine 50 cm. Pocinčani lim d=0,55 mm.</t>
  </si>
  <si>
    <t>Izrada i montaža visećeg žljeba na okapnom rubu krova. Žlijeb je promjera 12 cm, s nagibom na obje strane, a pričvršćen je pocinčanim željeznim kukama 30/3 mm za drvenu krovnu konstrukciju na razmaku od cca 75 cm. U cijenu su uključene vrijednosti svih radova i materijala. Pocinčani lim d=0,55 mm.</t>
  </si>
  <si>
    <t>Izrada i montaža vertikalnih odvodnih cijevi  promjera 10 cm. Odvodne cijevi učvršćene su o zid pocinčanim ogrlicama iz plosnog željeza 30/3 mm. Ogrlice dolaze na razmaku od cca 1,0 m. U cijenu su uključene vrijednosti svih radova i materijala. Pocinčani lim d=0,55 mm.</t>
  </si>
  <si>
    <t>Izrada, isporuka i ugradba dekorativnih (lažnih) drvenih prozora s škurama iz smrekove građe I klase,  ostakljenih običnim jednostrukim staklom  U stolariju je ugrađen zaokretni okov. Završna obrada izvedena je od impregnata u prvom premazu i laka u ostala dva premaza sa svim potrebnim međuradnjama (brušenje, kitanje). Boja tradicionalna plava. Sve ostalo prema tehničkim uvjetima za stolarske radove.</t>
  </si>
  <si>
    <t>2.3.1.2.</t>
  </si>
  <si>
    <t>Izrada i ugradnja drvene pergole od jelove građe 1. klase (pogledati projekt) dimenzija 5x25 cm duljine do 520 cm. Pergolu nosi čelični okvir. Predviđeno je ličenje drvenih elemenata impregnacijskim slojem i nijansiranim odgovarajućim lazurnim premazom koji jamči dobru dugotrajnu UV otpornost i zaštitu od vlage (certifikat proizvođača). U cijenu uračunat sav potreban rad i materijal.</t>
  </si>
  <si>
    <t xml:space="preserve">Izvođenje "blende" (vijenca) krova iznad dvije fasade (sjever i zapad) HPL pločama. Fiksiraju se obostrano na potkonstrukciji na čelični okvir (stupovi i grede) koji nosi pergolu. Ploče prorezane CNC-om na mjestu naziva i loga. Iza proreza (unutar stranica "blende") montirane lampe. </t>
  </si>
  <si>
    <t>Izrada, dobava i montaža: jednokrilnih, kliznih elekričnih vrata sa otvaranjem na senzor sa timerom, ukupne proizvodne veličine 100/200 cm, u svjetlom otvoru 100/200 cm. IZVEDBA iz KALJENOG SIGURNOSNOG FLOAT STAKLA 10 mm, U cijenu uračunati izradu korporativnih naljepnica. KLIZNA VRATA na senzor sa timerom: izvode se kao JEDNOKRILNA proizvodne dim. krila cca 100/200 cm, automatska, staklena na elektro pogon, aktiviranjem otvaranja na senzor pokreta. Vrata se moraju  automatski otvarati u u slučaju nestanka struje, te ostati otvorena i omogućiti izlaz u nuždi. Izvesti bez pragova, s jednotračnom vodilicom.</t>
  </si>
  <si>
    <t xml:space="preserve">Klizna vrata moraju biti opremljena vlastitim UPS-om / akumulatorom, te adekvatnim senzorom ali i udarnim tipkalom (plitke izvedbe zbog prolaza kroz vrata), sve s unutarnje strane  tako da se osigura (u slučaju nestanka električnog napajanja) automatsko ali i ručno otvaranje vrata. </t>
  </si>
  <si>
    <t xml:space="preserve">U cijeni sve komplet sa svim potrebnim vrhunskim vodilicama i okovom, sve prema preporuci proizvođača, brtvljenjem adekvatnim kitovima, pokrivnim aluminijskim letvicama, sa svim potrebnim predradnjama prema pravilima struke. Aluminijski dijelovi staklenih vrata, plastificirani, teksturom i u boji RAL-a prema odabiru arhitekta ili u prirodnoj boji aluminija, a INOX dijelovi u mat izvedbi. </t>
  </si>
  <si>
    <t>U cijeni sve komplet s mat neprovidnom samoljepivom folijom radi označavanja vratiju u visini 90 do 160 cm (prema Pravilniku o osiguranju pristupačnosti …), dizajna i uzorka prema dogovoru s naručiteljem i arhitektom  sve dobavom i postavom ugradbenih aluminijskih ili inox “U” profila 20x20 mm „U“ profil je uvijek „skriven“ unutar debljine žbuke i/ili podnoj kamenoj oblozi debljine 20 mm.</t>
  </si>
  <si>
    <t>Obloga stropova gips kartonskim pločama debljine 12,5 mm. Sve preklope traka i spojeve sa ostalim konstruktivnim elementima potrebno je brtviti specijalnom trakom. Dobava materijala i pričvršćivanje na zid ili strop preko pocinčanog roštilja. Roštilj se na stropne grede ugrađuje vijcima na svakih 50-60 cm, a gipsana kartonska ploča pričvršćuje se pocinčanim vijcima, spojevi se bandažiraju rabic pletivom i posebnom gipsanom masom. Na sve uglove potrebno je ugraditi zaštitne procile. Na završetku potrebno je pogletati sve spojeve, kutne profile i glave vijka.</t>
  </si>
  <si>
    <r>
      <t>Dobava materijala i popločenje trga štokanim kamenim pločama veličine ploče 30x60 cm, debljine 4 cm. Ploče se postavljaju na pripremljenu podlogu od pijeska odgovarajuće granulacije (2-4 mm). Polaganje se izvodi sistemom reška na rešku, a reška se popunjava pjeskom. Pri izradi poda potrebno je posebno obratiti pažnju na potrebne visine i eventualne padove. U izradu opločenja uključena sva krojenja ploča, a obračun je prema m</t>
    </r>
    <r>
      <rPr>
        <vertAlign val="superscript"/>
        <sz val="9"/>
        <rFont val="Arial"/>
        <family val="2"/>
      </rPr>
      <t>2</t>
    </r>
    <r>
      <rPr>
        <sz val="9"/>
        <rFont val="Arial"/>
        <family val="2"/>
      </rPr>
      <t xml:space="preserve"> izvedene površine.</t>
    </r>
  </si>
  <si>
    <t>Nabava humusa i punjenje žardinjera humusom. Stavka obuhvaća sljedeće radove:</t>
  </si>
  <si>
    <t>Dobava i montaža kanala za linijsku odvodnju  nosivosti A15 do E600 prema HR EN 1433 ili jednakovrijedno. Kanal je izrađen iz polimerbetona, građevinske visine 150 - 250 mm. Svjetla širina kanala je 100 mm, građevinska širina 135 mm, građevinska dužina 1000 mm. Rubovi kanala ojačani su kutnikom od nehrđajućeg čelika AISI 304 ili jednakovrijedno debljine 4 mm koji služi kao dosjed za polaganje pokrovne rešetke s učvršćivanjem rešetke bez vijaka. Kanalski elementi su izvedeni u pet građevinskih visina (kaskadni pad). Kanal se izvodi polaganjem na betonsku podlogu razreda tlačne čvrstoće C 25/30 debljine sloja 15 cm, bočno  kanal založiti betonom. Izvesti tri ispusta iz kanala i tri revizije  specijalnim elementima. Gornji rub  rešetke se izvodi u razini 2 - 5 mm ispod kote gotove završne okolne površine.  Sve sa priborom za montažu do potpune funkcionalnosti. Dopušteno odstupanje u traženim dimenzijama +/-10%</t>
  </si>
  <si>
    <t xml:space="preserve">Nabavka, isporuka,postavljanje i spajanje novog razvodnog ormara R. Ormar je predviđen za ugradnju p/ž na zid plastične izvedebe jednoredni  sa 24 ugradbenih mjesta  za automatske prekidače,. 
U ormar treba montirati sljedeću opremu:                              </t>
  </si>
  <si>
    <t>komplet</t>
  </si>
  <si>
    <t>Nabavka,isporuka i montaža p/ž opreme sa završnim spajanjem ;priključnica, sklopki, kutija i ostalog instalacijskog materijala.</t>
  </si>
  <si>
    <t>Nabavka isporuka i ugradnja  rasvjetnih tijela u spušteni strop. Stavka obuhvaća sav neophodan montažni pribor i materijal kao i spajanje rasvjetnih tijela na mjestu ugradnje. Rasvjetna tijela komplet sa izvorima svjetla:</t>
  </si>
  <si>
    <t xml:space="preserve">Nabavka isporuka i ugradnja  p/ž priključnice 1P+N+PE   250V/16A s kutijom Ø60mm </t>
  </si>
  <si>
    <t>Nabavka isporuka i ugradnja šinskog nosača refektora s pripadajućim napajanjem i spojnim priborom:
-nadgradna trofazna šina 3 m (kom 4)
-napojni završni element (kom 1) 
-ravni spojni element (kom 3)</t>
  </si>
  <si>
    <t xml:space="preserve">Nabavka isporuka i ugradnja: Zakretni šinski reflektor izrađen od lijevanog aluminija, plastificiran epoxy prahom u bijelu ili crnu boju, LED izvor svjetla maksimalno 7W, izlaznog svjetlosnog toka minimalno 551 lm, temperature svjetla 3000 K, CRI=90, optika 36°. Mogučnost zakretanja 90° vertikalno i 360°  horizontalno. Životni vijek min 50000 h, L80, garancija min 5 godina. </t>
  </si>
  <si>
    <t>Nabavka isporuka i ugradnja ugradne unutrašnje stropne svjetiljke:
Svjetiljka downlight led 
-Snage maksimalno 8 W
-Boja svjetla 3000 K
-Ukupan svjetlosni tok: min 650 lm
-Napon napajanja 220-240 V
-Radna temperatura -10 + 40°C
-Stupanj zaštite IP20 
-Kut snopa: 36°
-Dimenzije :90x90x72mm (+/- 10%)</t>
  </si>
  <si>
    <t>Nabavka isporuka i ugradnja protupanične svjetiljke, autonomije minimalno 3 sata, svjetlosnog toka minimalno 200 lm, izrađena u IP42, vidljivost na 20 m. Dimenzije 270x119x49mm (+/- 10%). Sadrži set plexi piktogram dolje s naljepnicama.</t>
  </si>
  <si>
    <r>
      <t xml:space="preserve">Nabavka isporuka i ugradnja podne svjetiljke za rasvjetu trga :
Svjetiljka vanjska za  podnu ugradnju LED-mini Grlo / izvor svjetla: GU10
Stupanj zaštite: IP67
Materijal kućišta/difuzora: nehrđajući čelik
Dimenzija: </t>
    </r>
    <r>
      <rPr>
        <sz val="9"/>
        <rFont val="Arial"/>
        <family val="2"/>
      </rPr>
      <t>Ø</t>
    </r>
    <r>
      <rPr>
        <sz val="9"/>
        <rFont val="Arial"/>
        <family val="2"/>
      </rPr>
      <t>110mm (+/- 10%)
Napon napajanja: 220-240 VAC</t>
    </r>
  </si>
  <si>
    <t>Nabavka isporuka i ugradnja svjetiljke ispod betonske klupe:
Fasadna svjetiljka led - kocka 
- snage maksimalno 1,5 W,  
- temperature svjetla: 4000 K 
- stupanj zaštite: IP65
- napon napajanja: 220-240 V
- materijal kućišta/difuzora izveden od plastike</t>
  </si>
  <si>
    <t>Nabavka isporuka i polaganje komplet instalacijskog materijala, instalacijskih vodova, probijanje i bušenje zidova, polaganje vodova p/ž, uvlačenje u odgovarajuća savitljive el. instalacijske cijevi, polaganje kabela u spušteni strop  i spajanje u pripadajućim kutijama.</t>
  </si>
  <si>
    <r>
      <t>Kabel PP-Y 3x1,5 mm</t>
    </r>
    <r>
      <rPr>
        <vertAlign val="superscript"/>
        <sz val="9"/>
        <rFont val="Arial"/>
        <family val="2"/>
      </rPr>
      <t>2</t>
    </r>
  </si>
  <si>
    <r>
      <t>Kabel PP-Y 3x2,5 mm</t>
    </r>
    <r>
      <rPr>
        <vertAlign val="superscript"/>
        <sz val="9"/>
        <rFont val="Arial"/>
        <family val="2"/>
      </rPr>
      <t>2</t>
    </r>
  </si>
  <si>
    <r>
      <t>Kabel NYY 3x1,5 mm</t>
    </r>
    <r>
      <rPr>
        <vertAlign val="superscript"/>
        <sz val="9"/>
        <rFont val="Arial"/>
        <family val="2"/>
      </rPr>
      <t>2</t>
    </r>
  </si>
  <si>
    <t>Savitljiva el. instalacijska plastična cijev CSS Ø 25mm, polaganje u betonski pod i zid</t>
  </si>
  <si>
    <t>Nabavka, isporuka i ugradnja u ormar 10" fiksne police, D=150 mm, 1U,</t>
  </si>
  <si>
    <t>Nabavka isporuka i ugradnja komunikacijskog  zidnog ormara 10'', 9U,  dimenzija 310x470x260 mm (ŠxVxD)</t>
  </si>
  <si>
    <t>Nabavka, isporuka i ugradnja u ormar 10" napojna letva, 3xshuko, 1U,  sa kabel dužine 2 m</t>
  </si>
  <si>
    <t>Nabavka isporuka i ugradnja  p/ž u zid   računalnih  priključnice  2XRJ 45  Cat.6   s kutijom Ø60 mm (ugradnja u zid)</t>
  </si>
  <si>
    <t>Nabavka isporuka i polaganje savitljivih el. instalacijskih cijevi u zidove izvedene blokom,  betonski pod  cijevi, spušteni strop izveden gipsanim pločama.Dubljenje, probijanje i bušenje zidova. Polaganje kabela u el. instalacijske cijevi. Spajanje kabela u komunikacijskom ormaru i priključnicama</t>
  </si>
  <si>
    <t>Nabavka isporuka i polaganje savitljive el. instalacijske plastične cijev CCSØ20 mm</t>
  </si>
  <si>
    <t>Klima uređaj (split sistem) s DC INVERTEROM
 s funkcijom hlađenja i grijanja. Klima uređaj crne boje.
-minimalnog kapaciteta hlađenja ( kW) 3,5
-minimalnog kapaciteta grijanja ( kW) 3,5
-klima uređaj energetske klase (A +) ili više
-rashladno sredstvo R410A
-minimalno jamstvo proizvođača: min 2 godine
U stavku uračunata ugradnja cjelokupnog sklopa klima sustava i puštanje u rad.</t>
  </si>
  <si>
    <t>Led traka reže se na odgovarajuću dužinu te se montira u alu profil. (kom 1)
Uz LED traku potrebno isporučiti napajanje led trake min 35W/24V. (kom 3)                                           Konektor za napajanje min 30 cm (kom 3)
Konektor prespojni (kom1)
Alu profil + poklopac pvc difuzni (m 5)
Čelični držač za profil (kom 7)
Završna kapica (kom 6)</t>
  </si>
  <si>
    <t>Nabavka isporuka i ugradnja ispod namještaja u interijeru led trake maksimalno 7 W/m svjetlosnog toka, minimalno 1200 lm/m. Paket od 4,8 m, minimalna dužina rezanja 10 cm (+/- 10%). Temperatura svjetla 4000 K,  Životni vijek min. 50000 sati, garancija min. 5 godina.</t>
  </si>
  <si>
    <t xml:space="preserve">Boja: antracit 
Boja svjetla: 3000 K
Ukupan svjetlosni tok: min 480 lm
Visina: 9.5 cm (+/- 10%)
Promjer 5.5 cm (+/- 10%)
Dužina kabela: min. 300 cm
Kut zračenja: 35 °
Materijal (LOV): aluminij
Okretni raspon maksimalno: 90 °
Radni napon: 230 V
Vrsta zaštite: IP55
</t>
  </si>
  <si>
    <t>Nabavka isporuka i ugradnja vanjskog spot reflektora u eksterijeru:
Vanjski spot LED reflektor  opremljen visokonaponskom LED svjetiljkom od maksimalno 8 W. Električno spajanje lampe od aluminija vrši se pomoću min 3 m otvorenog kraja kabela izravno na 230 V mrežni napon.</t>
  </si>
  <si>
    <t>R. br.</t>
  </si>
  <si>
    <t>J. mj.</t>
  </si>
  <si>
    <t>Količina</t>
  </si>
  <si>
    <t>Jed. cijena</t>
  </si>
  <si>
    <t>Cijena</t>
  </si>
  <si>
    <t>Opis stavke</t>
  </si>
  <si>
    <t>Osnovni preduvjeti jesu:
• relativna vlažnost zraka 74 - 85 %,
• vlažnost podloge najviše W &lt; 5%
• temperatura podloge 12°C - 35°C
• vlačna čvrstoća prijanjanja 1,5 N/mm2
• tlačna čvrstoča min R28 =15MPa
• novi betoni/estrisi trebaju biti stari min. 28 dana.</t>
  </si>
  <si>
    <t>Epoksidni pod</t>
  </si>
  <si>
    <t>Za kvalitetnu ugradnju preduvjet je pravilna pripremljenost podloge, odnosno odgovarajuća minimalna vlažnost i prethodno izvedena hidroizolacija.</t>
  </si>
  <si>
    <t>Obrada pukotina koje se zateknu u podlozi nakon brušenja površine. Pukotine je potrebno otvoriti brusilicom čitavom dužinom do 1/2 debljine betonske ploče ili gornje zone armature. Poprečno na pukotine otvaraju se šlicevi pod kutem od 60° do dubine otvaranja pukotine.</t>
  </si>
  <si>
    <t>Otvorene pukotine sa šlicevima se detaljno čiste od ostataka prašine usisavanjem. Pukotine sa šlicevima ispunjavaju se epoksidnom smolom  koja se zasićuje suhim kvarcnim pijeskom, a u šliceve se umeću ojačanja od profiliranog čeličnog lima ili orebrenih čeličnih šipki.</t>
  </si>
  <si>
    <t>Postupak punjenja se kontinuirano ponavlja sve dok pukotine sa šlicevima povlače smolu u sebe. Nakon zatvaranja pukotina sa šlicevima pristupa se finom brušenju podloge iza čega slijedi detaljno usisavanje. Obračun po m1 obrađenih pukotina. NAPOMENA: Opseg radova nije moguće predvidjeti prije pripreme podloge brušenjem. Količina je jedinična.</t>
  </si>
  <si>
    <t>U cijeni puna funkcionalna izvedba prema shemi, brtvljenje, a sve prema pravilima struke i detaljima iz radioničkog nacrta izvoditelja ovjerenih od strane arhitekta. NAPOMENA: Sve dimenzije provjeriti na licu mjesta! U cijeni obavezan radionički nacrt, a ovjerava ga arhitekt. Veličina stijene 100/200 cm.</t>
  </si>
  <si>
    <t>UKUPNO OBRTNIČKI RADOVI:</t>
  </si>
  <si>
    <t>UKUPNO RADOVI NA UREĐENJU OKOLIŠA:</t>
  </si>
  <si>
    <t>UKUPNO RADOVI NA ELEKTROINSTALACIJAMA</t>
  </si>
  <si>
    <t>Nabavka, isporuka i polaganje opreme za mrežno povezivanje građevine sa završnim spajanjem priključnica i kutija.</t>
  </si>
  <si>
    <t>Prekopavanje sloja humusa nakon nasipavanja sa skupljanjem i odvozom otpadnog materijala.</t>
  </si>
  <si>
    <t>Dobava i nasipavanje stajskog gnojiva.</t>
  </si>
  <si>
    <t>Prekopavanje zemlje nakon nasipavanja gnojiva sa skupljanjem i odvozom otpadnog materijala.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</si>
</sst>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0.00\ &quot;kn&quot;;\-#,##0.00\ &quot;kn&quot;"/>
    <numFmt numFmtId="164" formatCode="_-* #,##0.00\ _k_n_-;\-* #,##0.00\ _k_n_-;_-* &quot;-&quot;??\ _k_n_-;_-@_-"/>
  </numFmts>
  <fonts count="25">
    <font>
      <sz val="10"/>
      <name val="Arial"/>
      <family val="2"/>
    </font>
    <font>
      <b/>
      <sz val="12"/>
      <name val="Arial"/>
      <family val="2"/>
    </font>
    <font>
      <sz val="8"/>
      <name val="Arial"/>
      <family val="2"/>
    </font>
    <font>
      <sz val="9"/>
      <name val="Arial"/>
      <family val="2"/>
    </font>
    <font>
      <b/>
      <sz val="11"/>
      <name val="Arial"/>
      <family val="2"/>
    </font>
    <font>
      <sz val="12"/>
      <name val="Arial"/>
      <family val="2"/>
    </font>
    <font>
      <sz val="12"/>
      <color indexed="9"/>
      <name val="Arial"/>
      <family val="2"/>
    </font>
    <font>
      <sz val="10"/>
      <color indexed="9"/>
      <name val="Arial"/>
      <family val="2"/>
    </font>
    <font>
      <b/>
      <sz val="12"/>
      <color indexed="23"/>
      <name val="Arial"/>
      <family val="2"/>
    </font>
    <font>
      <sz val="12"/>
      <color indexed="23"/>
      <name val="Arial"/>
      <family val="2"/>
    </font>
    <font>
      <u val="single"/>
      <sz val="12"/>
      <name val="Arial"/>
      <family val="2"/>
    </font>
    <font>
      <b/>
      <sz val="10"/>
      <name val="Arial"/>
      <family val="2"/>
    </font>
    <font>
      <b/>
      <sz val="9"/>
      <name val="Arial"/>
      <family val="2"/>
    </font>
    <font>
      <b/>
      <i/>
      <sz val="9"/>
      <name val="Arial"/>
      <family val="2"/>
    </font>
    <font>
      <sz val="11"/>
      <name val="Arial"/>
      <family val="2"/>
    </font>
    <font>
      <sz val="9"/>
      <color indexed="18"/>
      <name val="Arial"/>
      <family val="2"/>
    </font>
    <font>
      <vertAlign val="superscript"/>
      <sz val="9"/>
      <name val="Arial"/>
      <family val="2"/>
    </font>
    <font>
      <b/>
      <sz val="9"/>
      <color indexed="18"/>
      <name val="Arial"/>
      <family val="2"/>
    </font>
    <font>
      <sz val="11"/>
      <color indexed="18"/>
      <name val="Arial"/>
      <family val="2"/>
    </font>
    <font>
      <b/>
      <sz val="11"/>
      <color indexed="18"/>
      <name val="Arial"/>
      <family val="2"/>
    </font>
    <font>
      <b/>
      <i/>
      <sz val="11"/>
      <name val="Arial"/>
      <family val="2"/>
    </font>
    <font>
      <sz val="8"/>
      <color indexed="18"/>
      <name val="Arial"/>
      <family val="2"/>
    </font>
    <font>
      <b/>
      <sz val="12"/>
      <color indexed="18"/>
      <name val="Arial"/>
      <family val="2"/>
    </font>
    <font>
      <b/>
      <i/>
      <sz val="14"/>
      <name val="Arial"/>
      <family val="2"/>
    </font>
    <font>
      <sz val="10"/>
      <color rgb="FF000000"/>
      <name val="Arial"/>
      <family val="2"/>
    </font>
  </fonts>
  <fills count="3">
    <fill>
      <patternFill/>
    </fill>
    <fill>
      <patternFill patternType="gray125"/>
    </fill>
    <fill>
      <patternFill patternType="solid">
        <fgColor theme="0" tint="-0.1499900072813034"/>
        <bgColor indexed="64"/>
      </patternFill>
    </fill>
  </fills>
  <borders count="5">
    <border>
      <left/>
      <right/>
      <top/>
      <bottom/>
      <diagonal/>
    </border>
    <border>
      <left/>
      <right/>
      <top style="thin"/>
      <bottom style="thin"/>
    </border>
    <border>
      <left/>
      <right/>
      <top style="thin"/>
      <bottom/>
    </border>
    <border>
      <left/>
      <right/>
      <top style="double"/>
      <bottom style="double"/>
    </border>
    <border>
      <left/>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92">
    <xf numFmtId="0" fontId="0" fillId="0" borderId="0" xfId="0"/>
    <xf numFmtId="0" fontId="5" fillId="0" borderId="0" xfId="0" applyFont="1"/>
    <xf numFmtId="0" fontId="5" fillId="0" borderId="0" xfId="0" applyFont="1" applyAlignment="1">
      <alignment horizontal="centerContinuous"/>
    </xf>
    <xf numFmtId="0" fontId="1" fillId="0" borderId="0" xfId="0" applyFont="1"/>
    <xf numFmtId="0" fontId="0" fillId="0" borderId="0" xfId="0" applyFont="1"/>
    <xf numFmtId="49" fontId="5" fillId="0" borderId="0" xfId="0" applyNumberFormat="1" applyFont="1"/>
    <xf numFmtId="49" fontId="6" fillId="0" borderId="0" xfId="0" applyNumberFormat="1" applyFont="1"/>
    <xf numFmtId="49" fontId="6" fillId="0" borderId="0" xfId="0" applyNumberFormat="1" applyFont="1" applyAlignment="1">
      <alignment horizontal="centerContinuous"/>
    </xf>
    <xf numFmtId="49" fontId="7" fillId="0" borderId="0" xfId="0" applyNumberFormat="1" applyFont="1"/>
    <xf numFmtId="0" fontId="8" fillId="0" borderId="0" xfId="0" applyFont="1"/>
    <xf numFmtId="49" fontId="8" fillId="0" borderId="0" xfId="0" applyNumberFormat="1" applyFont="1"/>
    <xf numFmtId="49" fontId="0" fillId="0" borderId="0" xfId="0" applyNumberFormat="1" applyFont="1" applyAlignment="1">
      <alignment horizontal="right"/>
    </xf>
    <xf numFmtId="49" fontId="1" fillId="0" borderId="0" xfId="0" applyNumberFormat="1" applyFont="1"/>
    <xf numFmtId="0" fontId="5" fillId="0" borderId="0" xfId="0" applyFont="1" applyBorder="1"/>
    <xf numFmtId="49" fontId="5" fillId="0" borderId="0" xfId="0" applyNumberFormat="1" applyFont="1" applyBorder="1"/>
    <xf numFmtId="49" fontId="5" fillId="0" borderId="0" xfId="0" applyNumberFormat="1" applyFont="1" applyAlignment="1">
      <alignment horizontal="right"/>
    </xf>
    <xf numFmtId="49" fontId="8" fillId="0" borderId="0" xfId="0" applyNumberFormat="1" applyFont="1" applyAlignment="1">
      <alignment horizontal="right"/>
    </xf>
    <xf numFmtId="49" fontId="1" fillId="0" borderId="0" xfId="0" applyNumberFormat="1" applyFont="1" applyAlignment="1">
      <alignment horizontal="right"/>
    </xf>
    <xf numFmtId="49" fontId="5" fillId="0" borderId="0" xfId="0" applyNumberFormat="1" applyFont="1" applyBorder="1" applyAlignment="1">
      <alignment horizontal="right"/>
    </xf>
    <xf numFmtId="49" fontId="5" fillId="0" borderId="0" xfId="0" applyNumberFormat="1" applyFont="1" applyBorder="1" applyAlignment="1">
      <alignment horizontal="left"/>
    </xf>
    <xf numFmtId="49" fontId="1" fillId="0" borderId="0" xfId="0" applyNumberFormat="1" applyFont="1" applyBorder="1" applyAlignment="1">
      <alignment horizontal="centerContinuous"/>
    </xf>
    <xf numFmtId="49" fontId="5" fillId="0" borderId="0" xfId="0" applyNumberFormat="1" applyFont="1" applyAlignment="1">
      <alignment horizontal="left"/>
    </xf>
    <xf numFmtId="49" fontId="1" fillId="0" borderId="0" xfId="0" applyNumberFormat="1" applyFont="1" applyBorder="1" applyAlignment="1">
      <alignment horizontal="left"/>
    </xf>
    <xf numFmtId="49" fontId="0" fillId="0" borderId="0" xfId="0" applyNumberFormat="1" applyFont="1" applyBorder="1" applyAlignment="1">
      <alignment horizontal="left"/>
    </xf>
    <xf numFmtId="0" fontId="5" fillId="0" borderId="0" xfId="0" applyFont="1" applyBorder="1" applyProtection="1">
      <protection hidden="1" locked="0"/>
    </xf>
    <xf numFmtId="0" fontId="5" fillId="0" borderId="0" xfId="0" applyFont="1" applyBorder="1" applyAlignment="1" applyProtection="1">
      <alignment horizontal="centerContinuous"/>
      <protection hidden="1" locked="0"/>
    </xf>
    <xf numFmtId="0" fontId="1" fillId="0" borderId="0" xfId="0" applyFont="1" applyBorder="1" applyProtection="1">
      <protection hidden="1" locked="0"/>
    </xf>
    <xf numFmtId="49" fontId="1" fillId="0" borderId="0" xfId="0" applyNumberFormat="1" applyFont="1" applyBorder="1" applyAlignment="1" applyProtection="1">
      <alignment horizontal="center" vertical="center"/>
      <protection hidden="1" locked="0"/>
    </xf>
    <xf numFmtId="49" fontId="5" fillId="0" borderId="0" xfId="0" applyNumberFormat="1" applyFont="1" applyBorder="1" applyAlignment="1" applyProtection="1">
      <alignment horizontal="center" vertical="center"/>
      <protection hidden="1" locked="0"/>
    </xf>
    <xf numFmtId="0" fontId="0" fillId="0" borderId="0" xfId="0" applyFont="1" applyBorder="1" applyProtection="1">
      <protection hidden="1" locked="0"/>
    </xf>
    <xf numFmtId="49" fontId="9" fillId="0" borderId="0" xfId="0" applyNumberFormat="1" applyFont="1" applyBorder="1" applyAlignment="1">
      <alignment horizontal="left"/>
    </xf>
    <xf numFmtId="49" fontId="9" fillId="0" borderId="0" xfId="0" applyNumberFormat="1" applyFont="1" applyBorder="1" applyAlignment="1" applyProtection="1">
      <alignment horizontal="center" vertical="center"/>
      <protection hidden="1" locked="0"/>
    </xf>
    <xf numFmtId="0" fontId="9" fillId="0" borderId="0" xfId="0" applyFont="1"/>
    <xf numFmtId="49" fontId="9" fillId="0" borderId="0" xfId="0" applyNumberFormat="1" applyFont="1" applyAlignment="1">
      <alignment horizontal="right"/>
    </xf>
    <xf numFmtId="49" fontId="9" fillId="0" borderId="0" xfId="0" applyNumberFormat="1" applyFont="1"/>
    <xf numFmtId="49" fontId="8" fillId="0" borderId="0" xfId="0" applyNumberFormat="1" applyFont="1" applyBorder="1" applyAlignment="1">
      <alignment horizontal="left"/>
    </xf>
    <xf numFmtId="49" fontId="8" fillId="0" borderId="0" xfId="0" applyNumberFormat="1" applyFont="1" applyBorder="1" applyAlignment="1" applyProtection="1">
      <alignment horizontal="center" vertical="center"/>
      <protection hidden="1" locked="0"/>
    </xf>
    <xf numFmtId="49" fontId="9" fillId="0" borderId="0" xfId="0" applyNumberFormat="1" applyFont="1" applyBorder="1" applyAlignment="1" applyProtection="1" quotePrefix="1">
      <alignment horizontal="center" vertical="center"/>
      <protection hidden="1" locked="0"/>
    </xf>
    <xf numFmtId="49" fontId="8" fillId="0" borderId="0" xfId="0" applyNumberFormat="1" applyFont="1" applyBorder="1" applyAlignment="1" applyProtection="1" quotePrefix="1">
      <alignment horizontal="center" vertical="center"/>
      <protection hidden="1" locked="0"/>
    </xf>
    <xf numFmtId="0" fontId="0" fillId="0" borderId="0" xfId="0" applyFont="1" applyAlignment="1">
      <alignment vertical="top" wrapText="1"/>
    </xf>
    <xf numFmtId="0" fontId="0" fillId="0" borderId="0" xfId="0" applyFont="1"/>
    <xf numFmtId="0" fontId="1" fillId="0" borderId="0" xfId="0"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49" fontId="5" fillId="0" borderId="0" xfId="0" applyNumberFormat="1" applyFont="1" applyAlignment="1" quotePrefix="1">
      <alignment vertical="top" wrapText="1"/>
    </xf>
    <xf numFmtId="0" fontId="5" fillId="0" borderId="0" xfId="0" applyFont="1" applyAlignment="1" quotePrefix="1">
      <alignment vertical="top" wrapText="1"/>
    </xf>
    <xf numFmtId="0" fontId="10" fillId="0" borderId="0" xfId="0" applyFont="1" applyAlignment="1">
      <alignment vertical="top" wrapText="1"/>
    </xf>
    <xf numFmtId="49" fontId="1" fillId="0" borderId="0" xfId="0" applyNumberFormat="1" applyFont="1" applyBorder="1" applyAlignment="1">
      <alignment horizontal="right"/>
    </xf>
    <xf numFmtId="49" fontId="1" fillId="0" borderId="0" xfId="0" applyNumberFormat="1" applyFont="1" applyBorder="1"/>
    <xf numFmtId="4" fontId="3" fillId="0" borderId="0" xfId="20" applyNumberFormat="1" applyFont="1" applyProtection="1">
      <alignment/>
      <protection locked="0"/>
    </xf>
    <xf numFmtId="4" fontId="3" fillId="0" borderId="0" xfId="20" applyNumberFormat="1" applyFont="1" applyAlignment="1" applyProtection="1">
      <alignment horizontal="right"/>
      <protection locked="0"/>
    </xf>
    <xf numFmtId="4" fontId="3" fillId="0" borderId="0" xfId="20" applyNumberFormat="1" applyFont="1" applyAlignment="1" applyProtection="1">
      <alignment horizontal="right"/>
      <protection locked="0"/>
    </xf>
    <xf numFmtId="0" fontId="4" fillId="2" borderId="0" xfId="20" applyFont="1" applyFill="1" applyAlignment="1" applyProtection="1" quotePrefix="1">
      <alignment horizontal="left" vertical="top" wrapText="1"/>
      <protection/>
    </xf>
    <xf numFmtId="49" fontId="12" fillId="0" borderId="1" xfId="20" applyNumberFormat="1" applyFont="1" applyBorder="1" applyAlignment="1" applyProtection="1">
      <alignment horizontal="center" vertical="top"/>
      <protection/>
    </xf>
    <xf numFmtId="0" fontId="12" fillId="0" borderId="1" xfId="20" applyFont="1" applyBorder="1" applyAlignment="1" applyProtection="1">
      <alignment horizontal="center" vertical="top" wrapText="1"/>
      <protection/>
    </xf>
    <xf numFmtId="0" fontId="12" fillId="0" borderId="1" xfId="20" applyFont="1" applyBorder="1" applyAlignment="1" applyProtection="1">
      <alignment horizontal="center"/>
      <protection/>
    </xf>
    <xf numFmtId="4" fontId="12" fillId="0" borderId="1" xfId="20" applyNumberFormat="1" applyFont="1" applyBorder="1" applyAlignment="1" applyProtection="1">
      <alignment horizontal="center"/>
      <protection/>
    </xf>
    <xf numFmtId="49" fontId="3" fillId="0" borderId="0" xfId="20" applyNumberFormat="1" applyFont="1" applyAlignment="1" applyProtection="1">
      <alignment horizontal="left" vertical="top"/>
      <protection/>
    </xf>
    <xf numFmtId="0" fontId="3" fillId="0" borderId="0" xfId="20" applyFont="1" applyAlignment="1" applyProtection="1">
      <alignment vertical="top" wrapText="1"/>
      <protection/>
    </xf>
    <xf numFmtId="0" fontId="3" fillId="0" borderId="0" xfId="20" applyFont="1" applyAlignment="1" applyProtection="1">
      <alignment horizontal="center"/>
      <protection/>
    </xf>
    <xf numFmtId="4" fontId="3" fillId="0" borderId="0" xfId="20" applyNumberFormat="1" applyFont="1" applyProtection="1">
      <alignment/>
      <protection/>
    </xf>
    <xf numFmtId="49" fontId="4" fillId="2" borderId="0" xfId="20" applyNumberFormat="1" applyFont="1" applyFill="1" applyAlignment="1" applyProtection="1">
      <alignment horizontal="left" vertical="top"/>
      <protection/>
    </xf>
    <xf numFmtId="0" fontId="14" fillId="2" borderId="0" xfId="20" applyFont="1" applyFill="1" applyAlignment="1" applyProtection="1">
      <alignment horizontal="center"/>
      <protection/>
    </xf>
    <xf numFmtId="4" fontId="18" fillId="2" borderId="0" xfId="20" applyNumberFormat="1" applyFont="1" applyFill="1" applyProtection="1">
      <alignment/>
      <protection hidden="1"/>
    </xf>
    <xf numFmtId="4" fontId="14" fillId="2" borderId="0" xfId="20" applyNumberFormat="1" applyFont="1" applyFill="1" applyProtection="1">
      <alignment/>
      <protection/>
    </xf>
    <xf numFmtId="0" fontId="3" fillId="0" borderId="0" xfId="20" applyFont="1" applyAlignment="1" applyProtection="1" quotePrefix="1">
      <alignment horizontal="left" vertical="top" wrapText="1"/>
      <protection/>
    </xf>
    <xf numFmtId="4" fontId="15" fillId="0" borderId="0" xfId="20" applyNumberFormat="1" applyFont="1" applyProtection="1">
      <alignment/>
      <protection/>
    </xf>
    <xf numFmtId="49" fontId="12" fillId="0" borderId="0" xfId="20" applyNumberFormat="1" applyFont="1" applyAlignment="1" applyProtection="1">
      <alignment horizontal="left" vertical="top"/>
      <protection/>
    </xf>
    <xf numFmtId="0" fontId="12" fillId="0" borderId="0" xfId="20" applyFont="1" applyAlignment="1" applyProtection="1">
      <alignment vertical="top" wrapText="1"/>
      <protection/>
    </xf>
    <xf numFmtId="0" fontId="12" fillId="0" borderId="0" xfId="20" applyFont="1" applyProtection="1">
      <alignment/>
      <protection/>
    </xf>
    <xf numFmtId="0" fontId="3" fillId="0" borderId="0" xfId="20" applyFont="1" applyProtection="1">
      <alignment/>
      <protection/>
    </xf>
    <xf numFmtId="0" fontId="3" fillId="0" borderId="0" xfId="20" applyFont="1" applyAlignment="1" applyProtection="1" quotePrefix="1">
      <alignment horizontal="center"/>
      <protection/>
    </xf>
    <xf numFmtId="3" fontId="15" fillId="0" borderId="0" xfId="20" applyNumberFormat="1" applyFont="1" applyProtection="1">
      <alignment/>
      <protection/>
    </xf>
    <xf numFmtId="49" fontId="3" fillId="0" borderId="0" xfId="20" applyNumberFormat="1" applyFont="1" applyAlignment="1" applyProtection="1" quotePrefix="1">
      <alignment horizontal="left" vertical="top"/>
      <protection/>
    </xf>
    <xf numFmtId="0" fontId="3" fillId="0" borderId="0" xfId="20" applyFont="1" applyAlignment="1" applyProtection="1">
      <alignment horizontal="left" vertical="top" wrapText="1"/>
      <protection/>
    </xf>
    <xf numFmtId="49" fontId="12" fillId="0" borderId="1" xfId="20" applyNumberFormat="1" applyFont="1" applyBorder="1" applyAlignment="1" applyProtection="1">
      <alignment horizontal="left" vertical="top"/>
      <protection/>
    </xf>
    <xf numFmtId="0" fontId="12" fillId="0" borderId="1" xfId="20" applyFont="1" applyBorder="1" applyAlignment="1" applyProtection="1" quotePrefix="1">
      <alignment horizontal="left" vertical="top" wrapText="1"/>
      <protection/>
    </xf>
    <xf numFmtId="4" fontId="17" fillId="0" borderId="1" xfId="20" applyNumberFormat="1" applyFont="1" applyBorder="1" applyProtection="1">
      <alignment/>
      <protection/>
    </xf>
    <xf numFmtId="4" fontId="12" fillId="0" borderId="1" xfId="20" applyNumberFormat="1" applyFont="1" applyBorder="1" applyProtection="1">
      <alignment/>
      <protection/>
    </xf>
    <xf numFmtId="0" fontId="12" fillId="0" borderId="0" xfId="20" applyFont="1" applyAlignment="1" applyProtection="1" quotePrefix="1">
      <alignment horizontal="left" vertical="top" wrapText="1"/>
      <protection/>
    </xf>
    <xf numFmtId="0" fontId="12" fillId="0" borderId="0" xfId="20" applyFont="1" applyAlignment="1" applyProtection="1">
      <alignment horizontal="center"/>
      <protection/>
    </xf>
    <xf numFmtId="4" fontId="17" fillId="0" borderId="0" xfId="20" applyNumberFormat="1" applyFont="1" applyProtection="1">
      <alignment/>
      <protection/>
    </xf>
    <xf numFmtId="4" fontId="12" fillId="0" borderId="0" xfId="20" applyNumberFormat="1" applyFont="1" applyProtection="1">
      <alignment/>
      <protection/>
    </xf>
    <xf numFmtId="0" fontId="12" fillId="0" borderId="1" xfId="20" applyFont="1" applyBorder="1" applyAlignment="1" applyProtection="1">
      <alignment vertical="top" wrapText="1"/>
      <protection/>
    </xf>
    <xf numFmtId="49" fontId="12" fillId="0" borderId="0" xfId="20" applyNumberFormat="1" applyFont="1" applyFill="1" applyAlignment="1" applyProtection="1">
      <alignment horizontal="left" vertical="top"/>
      <protection/>
    </xf>
    <xf numFmtId="0" fontId="12" fillId="0" borderId="0" xfId="20" applyFont="1" applyFill="1" applyAlignment="1" applyProtection="1">
      <alignment vertical="top" wrapText="1"/>
      <protection/>
    </xf>
    <xf numFmtId="0" fontId="3" fillId="0" borderId="0" xfId="20" applyFont="1" applyFill="1" applyAlignment="1" applyProtection="1">
      <alignment horizontal="center"/>
      <protection/>
    </xf>
    <xf numFmtId="4" fontId="15" fillId="0" borderId="0" xfId="20" applyNumberFormat="1" applyFont="1" applyFill="1" applyProtection="1">
      <alignment/>
      <protection/>
    </xf>
    <xf numFmtId="4" fontId="3" fillId="0" borderId="0" xfId="20" applyNumberFormat="1" applyFont="1" applyFill="1" applyProtection="1">
      <alignment/>
      <protection/>
    </xf>
    <xf numFmtId="0" fontId="3" fillId="0" borderId="1" xfId="20" applyFont="1" applyBorder="1" applyAlignment="1" applyProtection="1">
      <alignment horizontal="center"/>
      <protection/>
    </xf>
    <xf numFmtId="4" fontId="15" fillId="0" borderId="1" xfId="20" applyNumberFormat="1" applyFont="1" applyBorder="1" applyProtection="1">
      <alignment/>
      <protection/>
    </xf>
    <xf numFmtId="4" fontId="3" fillId="0" borderId="1" xfId="20" applyNumberFormat="1" applyFont="1" applyBorder="1" applyProtection="1">
      <alignment/>
      <protection/>
    </xf>
    <xf numFmtId="49" fontId="2" fillId="0" borderId="0" xfId="20" applyNumberFormat="1" applyFont="1" applyAlignment="1" applyProtection="1">
      <alignment horizontal="left" vertical="top"/>
      <protection/>
    </xf>
    <xf numFmtId="0" fontId="2" fillId="0" borderId="0" xfId="20" applyFont="1" applyAlignment="1" applyProtection="1">
      <alignment vertical="top" wrapText="1"/>
      <protection/>
    </xf>
    <xf numFmtId="0" fontId="2" fillId="0" borderId="0" xfId="20" applyFont="1" applyAlignment="1" applyProtection="1">
      <alignment horizontal="center"/>
      <protection/>
    </xf>
    <xf numFmtId="4" fontId="21" fillId="0" borderId="0" xfId="20" applyNumberFormat="1" applyFont="1" applyProtection="1">
      <alignment/>
      <protection/>
    </xf>
    <xf numFmtId="4" fontId="2" fillId="0" borderId="0" xfId="20" applyNumberFormat="1" applyFont="1" applyProtection="1">
      <alignment/>
      <protection/>
    </xf>
    <xf numFmtId="0" fontId="2" fillId="0" borderId="0" xfId="20" applyFont="1" applyProtection="1">
      <alignment/>
      <protection/>
    </xf>
    <xf numFmtId="0" fontId="2" fillId="0" borderId="0" xfId="20" applyFont="1" applyAlignment="1" applyProtection="1">
      <alignment horizontal="center" wrapText="1"/>
      <protection/>
    </xf>
    <xf numFmtId="0" fontId="12" fillId="0" borderId="0" xfId="20" applyFont="1" applyAlignment="1" applyProtection="1">
      <alignment horizontal="left" vertical="top"/>
      <protection/>
    </xf>
    <xf numFmtId="0" fontId="12" fillId="0" borderId="0" xfId="20" applyFont="1" applyAlignment="1" applyProtection="1" quotePrefix="1">
      <alignment horizontal="left" vertical="top"/>
      <protection/>
    </xf>
    <xf numFmtId="49" fontId="3" fillId="0" borderId="2" xfId="20" applyNumberFormat="1" applyFont="1" applyBorder="1" applyAlignment="1" applyProtection="1">
      <alignment horizontal="left" vertical="top"/>
      <protection/>
    </xf>
    <xf numFmtId="0" fontId="3" fillId="0" borderId="2" xfId="20" applyFont="1" applyBorder="1" applyAlignment="1" applyProtection="1">
      <alignment vertical="top" wrapText="1"/>
      <protection/>
    </xf>
    <xf numFmtId="0" fontId="3" fillId="0" borderId="2" xfId="20" applyFont="1" applyBorder="1" applyAlignment="1" applyProtection="1">
      <alignment horizontal="center"/>
      <protection/>
    </xf>
    <xf numFmtId="4" fontId="15" fillId="0" borderId="2" xfId="20" applyNumberFormat="1" applyFont="1" applyBorder="1" applyProtection="1">
      <alignment/>
      <protection/>
    </xf>
    <xf numFmtId="4" fontId="3" fillId="0" borderId="2" xfId="20" applyNumberFormat="1" applyFont="1" applyBorder="1" applyProtection="1">
      <alignment/>
      <protection/>
    </xf>
    <xf numFmtId="49" fontId="3" fillId="0" borderId="0" xfId="20" applyNumberFormat="1" applyFont="1" applyBorder="1" applyAlignment="1" applyProtection="1">
      <alignment horizontal="left" vertical="top"/>
      <protection/>
    </xf>
    <xf numFmtId="0" fontId="3" fillId="0" borderId="0" xfId="20" applyFont="1" applyBorder="1" applyAlignment="1" applyProtection="1">
      <alignment vertical="top" wrapText="1"/>
      <protection/>
    </xf>
    <xf numFmtId="0" fontId="3" fillId="0" borderId="0" xfId="20" applyFont="1" applyBorder="1" applyAlignment="1" applyProtection="1">
      <alignment horizontal="center"/>
      <protection/>
    </xf>
    <xf numFmtId="4" fontId="15" fillId="0" borderId="0" xfId="20" applyNumberFormat="1" applyFont="1" applyBorder="1" applyProtection="1">
      <alignment/>
      <protection/>
    </xf>
    <xf numFmtId="4" fontId="3" fillId="0" borderId="0" xfId="20" applyNumberFormat="1" applyFont="1" applyBorder="1" applyProtection="1">
      <alignment/>
      <protection/>
    </xf>
    <xf numFmtId="0" fontId="4" fillId="2" borderId="3" xfId="20" applyFont="1" applyFill="1" applyBorder="1" applyAlignment="1" applyProtection="1">
      <alignment horizontal="left" vertical="center"/>
      <protection/>
    </xf>
    <xf numFmtId="0" fontId="4" fillId="2" borderId="3" xfId="20" applyFont="1" applyFill="1" applyBorder="1" applyAlignment="1" applyProtection="1">
      <alignment vertical="center" wrapText="1"/>
      <protection/>
    </xf>
    <xf numFmtId="0" fontId="4" fillId="2" borderId="3" xfId="20" applyFont="1" applyFill="1" applyBorder="1" applyAlignment="1" applyProtection="1">
      <alignment horizontal="center" vertical="center"/>
      <protection/>
    </xf>
    <xf numFmtId="4" fontId="19" fillId="2" borderId="3" xfId="20" applyNumberFormat="1" applyFont="1" applyFill="1" applyBorder="1" applyAlignment="1" applyProtection="1">
      <alignment vertical="center"/>
      <protection/>
    </xf>
    <xf numFmtId="4" fontId="4" fillId="2" borderId="3" xfId="20" applyNumberFormat="1" applyFont="1" applyFill="1" applyBorder="1" applyAlignment="1" applyProtection="1">
      <alignment vertical="center"/>
      <protection/>
    </xf>
    <xf numFmtId="0" fontId="4" fillId="0" borderId="0" xfId="20" applyFont="1" applyAlignment="1" applyProtection="1">
      <alignment vertical="center"/>
      <protection/>
    </xf>
    <xf numFmtId="0" fontId="4" fillId="2" borderId="0" xfId="20" applyFont="1" applyFill="1" applyAlignment="1" applyProtection="1">
      <alignment vertical="top" wrapText="1"/>
      <protection/>
    </xf>
    <xf numFmtId="0" fontId="4" fillId="2" borderId="0" xfId="20" applyFont="1" applyFill="1" applyAlignment="1" applyProtection="1">
      <alignment horizontal="center"/>
      <protection/>
    </xf>
    <xf numFmtId="4" fontId="19" fillId="2" borderId="0" xfId="20" applyNumberFormat="1" applyFont="1" applyFill="1" applyProtection="1">
      <alignment/>
      <protection/>
    </xf>
    <xf numFmtId="4" fontId="4" fillId="2" borderId="0" xfId="20" applyNumberFormat="1" applyFont="1" applyFill="1" applyProtection="1">
      <alignment/>
      <protection/>
    </xf>
    <xf numFmtId="0" fontId="4" fillId="2" borderId="0" xfId="20" applyFont="1" applyFill="1" applyProtection="1">
      <alignment/>
      <protection/>
    </xf>
    <xf numFmtId="0" fontId="12" fillId="0" borderId="1" xfId="20" applyFont="1" applyBorder="1" applyAlignment="1" applyProtection="1">
      <alignment vertical="top"/>
      <protection/>
    </xf>
    <xf numFmtId="0" fontId="3" fillId="0" borderId="0" xfId="20" applyFont="1" applyAlignment="1" applyProtection="1">
      <alignment horizontal="left" wrapText="1"/>
      <protection/>
    </xf>
    <xf numFmtId="0" fontId="12" fillId="0" borderId="0" xfId="20" applyFont="1" applyAlignment="1" applyProtection="1">
      <alignment vertical="top"/>
      <protection/>
    </xf>
    <xf numFmtId="0" fontId="3" fillId="0" borderId="2" xfId="20" applyFont="1" applyBorder="1" applyAlignment="1" applyProtection="1">
      <alignment horizontal="left" vertical="top"/>
      <protection/>
    </xf>
    <xf numFmtId="0" fontId="3" fillId="0" borderId="2" xfId="20" applyFont="1" applyBorder="1" applyAlignment="1" applyProtection="1">
      <alignment vertical="top"/>
      <protection/>
    </xf>
    <xf numFmtId="0" fontId="3" fillId="0" borderId="0" xfId="20" applyFont="1" applyAlignment="1" applyProtection="1">
      <alignment horizontal="left" vertical="top"/>
      <protection/>
    </xf>
    <xf numFmtId="0" fontId="3" fillId="0" borderId="0" xfId="20" applyFont="1" applyAlignment="1" applyProtection="1">
      <alignment vertical="top"/>
      <protection/>
    </xf>
    <xf numFmtId="0" fontId="3" fillId="0" borderId="0" xfId="20" applyFont="1" applyBorder="1" applyAlignment="1" applyProtection="1">
      <alignment vertical="top"/>
      <protection/>
    </xf>
    <xf numFmtId="0" fontId="4" fillId="2" borderId="3" xfId="20" applyFont="1" applyFill="1" applyBorder="1" applyAlignment="1" applyProtection="1">
      <alignment vertical="center"/>
      <protection/>
    </xf>
    <xf numFmtId="0" fontId="14" fillId="2" borderId="0" xfId="20" applyFont="1" applyFill="1" applyAlignment="1" applyProtection="1">
      <alignment vertical="center"/>
      <protection/>
    </xf>
    <xf numFmtId="0" fontId="14" fillId="2" borderId="0" xfId="20" applyFont="1" applyFill="1" applyProtection="1">
      <alignment/>
      <protection/>
    </xf>
    <xf numFmtId="0" fontId="12" fillId="0" borderId="4" xfId="20" applyFont="1" applyBorder="1" applyAlignment="1" applyProtection="1">
      <alignment horizontal="left" vertical="top"/>
      <protection/>
    </xf>
    <xf numFmtId="0" fontId="12" fillId="0" borderId="4" xfId="20" applyFont="1" applyBorder="1" applyAlignment="1" applyProtection="1">
      <alignment vertical="top"/>
      <protection/>
    </xf>
    <xf numFmtId="0" fontId="12" fillId="0" borderId="4" xfId="20" applyFont="1" applyBorder="1" applyAlignment="1" applyProtection="1">
      <alignment horizontal="center"/>
      <protection/>
    </xf>
    <xf numFmtId="4" fontId="17" fillId="0" borderId="4" xfId="20" applyNumberFormat="1" applyFont="1" applyBorder="1" applyProtection="1">
      <alignment/>
      <protection/>
    </xf>
    <xf numFmtId="4" fontId="12" fillId="0" borderId="4" xfId="20" applyNumberFormat="1" applyFont="1" applyBorder="1" applyProtection="1">
      <alignment/>
      <protection/>
    </xf>
    <xf numFmtId="0" fontId="4" fillId="2" borderId="3" xfId="20" applyFont="1" applyFill="1" applyBorder="1" applyAlignment="1" applyProtection="1">
      <alignment horizontal="left"/>
      <protection/>
    </xf>
    <xf numFmtId="0" fontId="4" fillId="2" borderId="3" xfId="20" applyFont="1" applyFill="1" applyBorder="1" applyAlignment="1" applyProtection="1">
      <alignment/>
      <protection/>
    </xf>
    <xf numFmtId="0" fontId="4" fillId="2" borderId="3" xfId="20" applyFont="1" applyFill="1" applyBorder="1" applyAlignment="1" applyProtection="1">
      <alignment horizontal="center"/>
      <protection/>
    </xf>
    <xf numFmtId="4" fontId="19" fillId="2" borderId="3" xfId="20" applyNumberFormat="1" applyFont="1" applyFill="1" applyBorder="1" applyAlignment="1" applyProtection="1">
      <alignment/>
      <protection/>
    </xf>
    <xf numFmtId="4" fontId="4" fillId="2" borderId="3" xfId="20" applyNumberFormat="1" applyFont="1" applyFill="1" applyBorder="1" applyAlignment="1" applyProtection="1">
      <alignment/>
      <protection/>
    </xf>
    <xf numFmtId="0" fontId="14" fillId="2" borderId="0" xfId="20" applyFont="1" applyFill="1" applyAlignment="1" applyProtection="1">
      <alignment/>
      <protection/>
    </xf>
    <xf numFmtId="49" fontId="3" fillId="0" borderId="0" xfId="20" applyNumberFormat="1" applyFont="1" applyAlignment="1" applyProtection="1">
      <alignment vertical="top"/>
      <protection/>
    </xf>
    <xf numFmtId="4" fontId="3" fillId="0" borderId="0" xfId="20" applyNumberFormat="1" applyFont="1" applyAlignment="1" applyProtection="1">
      <alignment horizontal="right"/>
      <protection/>
    </xf>
    <xf numFmtId="0" fontId="3" fillId="0" borderId="0" xfId="20" applyFont="1" applyAlignment="1" applyProtection="1">
      <alignment horizontal="center" wrapText="1"/>
      <protection/>
    </xf>
    <xf numFmtId="0" fontId="11" fillId="0" borderId="0" xfId="20" applyFont="1" applyAlignment="1" applyProtection="1">
      <alignment vertical="top"/>
      <protection/>
    </xf>
    <xf numFmtId="4" fontId="12" fillId="0" borderId="0" xfId="20" applyNumberFormat="1" applyFont="1" applyAlignment="1" applyProtection="1">
      <alignment horizontal="right" vertical="top"/>
      <protection/>
    </xf>
    <xf numFmtId="7" fontId="12" fillId="0" borderId="0" xfId="20" applyNumberFormat="1" applyFont="1" applyAlignment="1" applyProtection="1">
      <alignment horizontal="right" vertical="top"/>
      <protection/>
    </xf>
    <xf numFmtId="4" fontId="3" fillId="0" borderId="0" xfId="20" applyNumberFormat="1" applyFont="1" applyAlignment="1" applyProtection="1">
      <alignment horizontal="right" vertical="top"/>
      <protection/>
    </xf>
    <xf numFmtId="7" fontId="3" fillId="0" borderId="0" xfId="20" applyNumberFormat="1" applyFont="1" applyAlignment="1" applyProtection="1">
      <alignment horizontal="right" vertical="top"/>
      <protection/>
    </xf>
    <xf numFmtId="0" fontId="3" fillId="0" borderId="0" xfId="20" applyFont="1" applyAlignment="1" applyProtection="1">
      <alignment vertical="top" wrapText="1"/>
      <protection/>
    </xf>
    <xf numFmtId="0" fontId="3" fillId="0" borderId="0" xfId="20" applyFont="1" applyAlignment="1" applyProtection="1">
      <alignment horizontal="center"/>
      <protection/>
    </xf>
    <xf numFmtId="0" fontId="3" fillId="0" borderId="0" xfId="20" applyFont="1" applyProtection="1">
      <alignment/>
      <protection/>
    </xf>
    <xf numFmtId="4" fontId="3" fillId="0" borderId="0" xfId="20" applyNumberFormat="1" applyFont="1" applyAlignment="1" applyProtection="1">
      <alignment horizontal="right"/>
      <protection/>
    </xf>
    <xf numFmtId="49" fontId="3" fillId="0" borderId="0" xfId="20" applyNumberFormat="1" applyFont="1" applyAlignment="1" applyProtection="1">
      <alignment vertical="top"/>
      <protection/>
    </xf>
    <xf numFmtId="0" fontId="3" fillId="0" borderId="0" xfId="20" applyFont="1" applyAlignment="1" applyProtection="1" quotePrefix="1">
      <alignment vertical="top" wrapText="1"/>
      <protection/>
    </xf>
    <xf numFmtId="7" fontId="3" fillId="0" borderId="0" xfId="20" applyNumberFormat="1" applyFont="1" applyAlignment="1" applyProtection="1">
      <alignment horizontal="right"/>
      <protection/>
    </xf>
    <xf numFmtId="164" fontId="3" fillId="0" borderId="0" xfId="20" applyNumberFormat="1" applyFont="1" applyAlignment="1" applyProtection="1">
      <alignment vertical="top" wrapText="1"/>
      <protection/>
    </xf>
    <xf numFmtId="7" fontId="3" fillId="0" borderId="0" xfId="20" applyNumberFormat="1" applyFont="1" applyAlignment="1" applyProtection="1">
      <alignment horizontal="right"/>
      <protection/>
    </xf>
    <xf numFmtId="0" fontId="12" fillId="0" borderId="1" xfId="20" applyFont="1" applyBorder="1" applyAlignment="1" applyProtection="1" quotePrefix="1">
      <alignment horizontal="left" vertical="top"/>
      <protection/>
    </xf>
    <xf numFmtId="0" fontId="12" fillId="0" borderId="0" xfId="20" applyFont="1" applyAlignment="1" applyProtection="1">
      <alignment horizontal="left" vertical="top" wrapText="1"/>
      <protection/>
    </xf>
    <xf numFmtId="0" fontId="13" fillId="0" borderId="0" xfId="20" applyFont="1" applyAlignment="1" applyProtection="1">
      <alignment vertical="top"/>
      <protection/>
    </xf>
    <xf numFmtId="4" fontId="3" fillId="0" borderId="0" xfId="20" applyNumberFormat="1" applyFont="1" applyAlignment="1" applyProtection="1">
      <alignment horizontal="right" vertical="top"/>
      <protection/>
    </xf>
    <xf numFmtId="7" fontId="12" fillId="0" borderId="0" xfId="20" applyNumberFormat="1" applyFont="1" applyAlignment="1" applyProtection="1">
      <alignment horizontal="right"/>
      <protection/>
    </xf>
    <xf numFmtId="49" fontId="4" fillId="2" borderId="0" xfId="20" applyNumberFormat="1" applyFont="1" applyFill="1" applyAlignment="1" applyProtection="1">
      <alignment horizontal="left" vertical="top"/>
      <protection/>
    </xf>
    <xf numFmtId="0" fontId="4" fillId="2" borderId="0" xfId="20" applyFont="1" applyFill="1" applyAlignment="1" applyProtection="1">
      <alignment vertical="top" wrapText="1"/>
      <protection/>
    </xf>
    <xf numFmtId="0" fontId="20" fillId="2" borderId="0" xfId="20" applyFont="1" applyFill="1" applyAlignment="1" applyProtection="1">
      <alignment vertical="top"/>
      <protection/>
    </xf>
    <xf numFmtId="4" fontId="14" fillId="2" borderId="0" xfId="20" applyNumberFormat="1" applyFont="1" applyFill="1" applyAlignment="1" applyProtection="1">
      <alignment horizontal="right" vertical="top"/>
      <protection/>
    </xf>
    <xf numFmtId="7" fontId="4" fillId="2" borderId="0" xfId="20" applyNumberFormat="1" applyFont="1" applyFill="1" applyAlignment="1" applyProtection="1">
      <alignment horizontal="right"/>
      <protection/>
    </xf>
    <xf numFmtId="0" fontId="14" fillId="2" borderId="0" xfId="20" applyFont="1" applyFill="1" applyProtection="1">
      <alignment/>
      <protection/>
    </xf>
    <xf numFmtId="0" fontId="14" fillId="2" borderId="0" xfId="20" applyFont="1" applyFill="1" applyAlignment="1" applyProtection="1">
      <alignment vertical="center"/>
      <protection/>
    </xf>
    <xf numFmtId="7" fontId="12" fillId="0" borderId="0" xfId="20" applyNumberFormat="1" applyFont="1" applyAlignment="1" applyProtection="1">
      <alignment horizontal="right" vertical="top"/>
      <protection/>
    </xf>
    <xf numFmtId="49" fontId="4" fillId="0" borderId="0" xfId="20" applyNumberFormat="1" applyFont="1" applyAlignment="1" applyProtection="1">
      <alignment horizontal="left" vertical="top"/>
      <protection/>
    </xf>
    <xf numFmtId="0" fontId="14" fillId="0" borderId="0" xfId="20" applyFont="1" applyProtection="1">
      <alignment/>
      <protection/>
    </xf>
    <xf numFmtId="0" fontId="4" fillId="0" borderId="0" xfId="20" applyFont="1" applyAlignment="1" applyProtection="1">
      <alignment horizontal="center"/>
      <protection/>
    </xf>
    <xf numFmtId="4" fontId="19" fillId="0" borderId="0" xfId="20" applyNumberFormat="1" applyFont="1" applyProtection="1">
      <alignment/>
      <protection/>
    </xf>
    <xf numFmtId="4" fontId="4" fillId="0" borderId="0" xfId="20" applyNumberFormat="1" applyFont="1" applyProtection="1">
      <alignment/>
      <protection/>
    </xf>
    <xf numFmtId="0" fontId="4" fillId="0" borderId="1" xfId="20" applyFont="1" applyBorder="1" applyAlignment="1" applyProtection="1">
      <alignment horizontal="left" vertical="center"/>
      <protection/>
    </xf>
    <xf numFmtId="0" fontId="4" fillId="0" borderId="1" xfId="20" applyFont="1" applyBorder="1" applyAlignment="1" applyProtection="1">
      <alignment vertical="center" wrapText="1"/>
      <protection/>
    </xf>
    <xf numFmtId="0" fontId="4" fillId="0" borderId="1" xfId="20" applyFont="1" applyBorder="1" applyAlignment="1" applyProtection="1">
      <alignment horizontal="center" vertical="center"/>
      <protection/>
    </xf>
    <xf numFmtId="4" fontId="19" fillId="0" borderId="1" xfId="20" applyNumberFormat="1" applyFont="1" applyBorder="1" applyAlignment="1" applyProtection="1">
      <alignment vertical="center"/>
      <protection/>
    </xf>
    <xf numFmtId="4" fontId="4" fillId="0" borderId="1" xfId="20" applyNumberFormat="1" applyFont="1" applyBorder="1" applyAlignment="1" applyProtection="1">
      <alignment vertical="center"/>
      <protection/>
    </xf>
    <xf numFmtId="0" fontId="4" fillId="0" borderId="0" xfId="20" applyFont="1" applyProtection="1">
      <alignment/>
      <protection/>
    </xf>
    <xf numFmtId="49" fontId="4" fillId="0" borderId="1" xfId="20" applyNumberFormat="1" applyFont="1" applyBorder="1" applyAlignment="1" applyProtection="1">
      <alignment horizontal="left" vertical="center"/>
      <protection/>
    </xf>
    <xf numFmtId="49" fontId="1" fillId="2" borderId="3" xfId="20" applyNumberFormat="1" applyFont="1" applyFill="1" applyBorder="1" applyAlignment="1" applyProtection="1" quotePrefix="1">
      <alignment horizontal="left" vertical="top"/>
      <protection/>
    </xf>
    <xf numFmtId="0" fontId="1" fillId="2" borderId="3" xfId="20" applyFont="1" applyFill="1" applyBorder="1" applyAlignment="1" applyProtection="1">
      <alignment vertical="center" wrapText="1"/>
      <protection/>
    </xf>
    <xf numFmtId="0" fontId="1" fillId="2" borderId="3" xfId="20" applyFont="1" applyFill="1" applyBorder="1" applyAlignment="1" applyProtection="1">
      <alignment horizontal="center" vertical="center"/>
      <protection/>
    </xf>
    <xf numFmtId="4" fontId="22" fillId="2" borderId="3" xfId="20" applyNumberFormat="1" applyFont="1" applyFill="1" applyBorder="1" applyAlignment="1" applyProtection="1">
      <alignment vertical="center"/>
      <protection/>
    </xf>
    <xf numFmtId="4" fontId="1" fillId="2" borderId="3" xfId="20" applyNumberFormat="1" applyFont="1" applyFill="1" applyBorder="1" applyAlignment="1" applyProtection="1">
      <alignment vertical="center"/>
      <protection/>
    </xf>
    <xf numFmtId="0" fontId="23" fillId="0" borderId="0" xfId="20" applyFont="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Normalno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06/relationships/attachedToolbars" Target="attachedToolbars.bin" /><Relationship Id="rId7"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95250</xdr:rowOff>
    </xdr:from>
    <xdr:to>
      <xdr:col>2</xdr:col>
      <xdr:colOff>3448050</xdr:colOff>
      <xdr:row>1</xdr:row>
      <xdr:rowOff>104775</xdr:rowOff>
    </xdr:to>
    <xdr:pic>
      <xdr:nvPicPr>
        <xdr:cNvPr id="4463" name="Picture 15" descr="HEADER.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3900" y="95250"/>
          <a:ext cx="3457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0</xdr:col>
          <xdr:colOff>0</xdr:colOff>
          <xdr:row>2</xdr:row>
          <xdr:rowOff>7620</xdr:rowOff>
        </xdr:from>
        <xdr:to>
          <xdr:col>0</xdr:col>
          <xdr:colOff>480060</xdr:colOff>
          <xdr:row>3</xdr:row>
          <xdr:rowOff>0</xdr:rowOff>
        </xdr:to>
        <xdr:sp macro="" textlink="">
          <xdr:nvSpPr>
            <xdr:cNvPr id="4213" name="Button 117" hidden="1">
              <a:extLst xmlns:a="http://schemas.openxmlformats.org/drawingml/2006/main">
                <a:ext uri="{63B3BB69-23CF-44E3-9099-C40C66FF867C}">
                  <a14:compatExt spid="_x0000_s4213"/>
                </a:ext>
                <a:ext uri="{FF2B5EF4-FFF2-40B4-BE49-F238E27FC236}">
                  <a16:creationId xmlns:a16="http://schemas.microsoft.com/office/drawing/2014/main" id="{00000000-0008-0000-0100-000075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hr-HR" sz="1000" b="0" i="0" u="none" strike="noStrike" baseline="0">
                  <a:solidFill>
                    <a:srgbClr val="000000"/>
                  </a:solidFill>
                  <a:latin typeface="Arial"/>
                  <a:cs typeface="Arial"/>
                </a:rPr>
                <a:t>Rbr.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3476625</xdr:colOff>
      <xdr:row>1</xdr:row>
      <xdr:rowOff>95250</xdr:rowOff>
    </xdr:to>
    <xdr:pic>
      <xdr:nvPicPr>
        <xdr:cNvPr id="5396" name="Picture 15" descr="HEADER.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61975" y="76200"/>
          <a:ext cx="34671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xdr:row>
      <xdr:rowOff>0</xdr:rowOff>
    </xdr:from>
    <xdr:to>
      <xdr:col>4</xdr:col>
      <xdr:colOff>104775</xdr:colOff>
      <xdr:row>1</xdr:row>
      <xdr:rowOff>38100</xdr:rowOff>
    </xdr:to>
    <xdr:sp macro="" textlink="">
      <xdr:nvSpPr>
        <xdr:cNvPr id="2" name="Text Box 24"/>
        <xdr:cNvSpPr txBox="1">
          <a:spLocks noChangeArrowheads="1"/>
        </xdr:cNvSpPr>
      </xdr:nvSpPr>
      <xdr:spPr bwMode="auto">
        <a:xfrm>
          <a:off x="4352925" y="152400"/>
          <a:ext cx="142875" cy="38100"/>
        </a:xfrm>
        <a:prstGeom prst="rect">
          <a:avLst/>
        </a:prstGeom>
        <a:noFill/>
        <a:ln>
          <a:noFill/>
        </a:ln>
      </xdr:spPr>
      <xdr:txBody>
        <a:bodyPr vertOverflow="clip" wrap="square" lIns="27432" tIns="22860" rIns="0" bIns="0" anchor="t" upright="1"/>
        <a:lstStyle/>
        <a:p>
          <a:pPr algn="l" rtl="0">
            <a:defRPr sz="1000"/>
          </a:pPr>
          <a:r>
            <a:rPr lang="hr-HR" sz="1000" b="0" i="0" u="none" strike="noStrike" baseline="0">
              <a:solidFill>
                <a:srgbClr val="000000"/>
              </a:solidFill>
              <a:latin typeface="Arial"/>
              <a:cs typeface="Arial"/>
            </a:rPr>
            <a:t>/</a:t>
          </a:r>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7"/>
  <sheetViews>
    <sheetView view="pageBreakPreview" zoomScaleSheetLayoutView="100" workbookViewId="0" topLeftCell="A19">
      <selection activeCell="C29" sqref="C29"/>
    </sheetView>
  </sheetViews>
  <sheetFormatPr defaultColWidth="9.140625" defaultRowHeight="12.75"/>
  <cols>
    <col min="1" max="1" width="8.28125" style="23" customWidth="1"/>
    <col min="2" max="2" width="2.7109375" style="29" customWidth="1"/>
    <col min="3" max="3" width="70.28125" style="4" customWidth="1"/>
    <col min="4" max="4" width="9.28125" style="11" customWidth="1"/>
    <col min="5" max="5" width="11.28125" style="8" hidden="1" customWidth="1"/>
    <col min="6" max="16384" width="9.140625" style="4" customWidth="1"/>
  </cols>
  <sheetData>
    <row r="1" spans="1:5" s="1" customFormat="1" ht="39.75" customHeight="1">
      <c r="A1" s="19"/>
      <c r="B1" s="24"/>
      <c r="D1" s="15"/>
      <c r="E1" s="6"/>
    </row>
    <row r="2" spans="1:5" s="1" customFormat="1" ht="15">
      <c r="A2" s="19"/>
      <c r="B2" s="24"/>
      <c r="D2" s="15"/>
      <c r="E2" s="6"/>
    </row>
    <row r="3" spans="1:5" s="1" customFormat="1" ht="15.6">
      <c r="A3" s="20" t="s">
        <v>93</v>
      </c>
      <c r="B3" s="25"/>
      <c r="C3" s="2"/>
      <c r="D3" s="15"/>
      <c r="E3" s="7"/>
    </row>
    <row r="4" spans="1:5" s="1" customFormat="1" ht="15">
      <c r="A4" s="19"/>
      <c r="B4" s="24"/>
      <c r="D4" s="15"/>
      <c r="E4" s="6"/>
    </row>
    <row r="5" spans="1:5" s="3" customFormat="1" ht="15.6">
      <c r="A5" s="22" t="s">
        <v>390</v>
      </c>
      <c r="B5" s="26" t="s">
        <v>81</v>
      </c>
      <c r="C5" s="3" t="s">
        <v>94</v>
      </c>
      <c r="D5" s="17"/>
      <c r="E5" s="12"/>
    </row>
    <row r="6" spans="1:5" s="1" customFormat="1" ht="15">
      <c r="A6" s="21"/>
      <c r="B6" s="24"/>
      <c r="D6" s="15"/>
      <c r="E6" s="6"/>
    </row>
    <row r="7" spans="1:5" s="3" customFormat="1" ht="15.6">
      <c r="A7" s="22" t="s">
        <v>6</v>
      </c>
      <c r="B7" s="27" t="s">
        <v>81</v>
      </c>
      <c r="C7" s="3" t="s">
        <v>101</v>
      </c>
      <c r="D7" s="17"/>
      <c r="E7" s="12" t="s">
        <v>120</v>
      </c>
    </row>
    <row r="8" spans="1:5" s="1" customFormat="1" ht="15">
      <c r="A8" s="19" t="s">
        <v>7</v>
      </c>
      <c r="B8" s="28" t="s">
        <v>81</v>
      </c>
      <c r="C8" s="1" t="s">
        <v>179</v>
      </c>
      <c r="D8" s="15"/>
      <c r="E8" s="5"/>
    </row>
    <row r="9" spans="1:5" s="1" customFormat="1" ht="15">
      <c r="A9" s="19" t="s">
        <v>7</v>
      </c>
      <c r="B9" s="28" t="s">
        <v>81</v>
      </c>
      <c r="C9" s="1" t="s">
        <v>102</v>
      </c>
      <c r="D9" s="15"/>
      <c r="E9" s="5"/>
    </row>
    <row r="10" spans="1:5" s="32" customFormat="1" ht="15">
      <c r="A10" s="30" t="s">
        <v>7</v>
      </c>
      <c r="B10" s="31" t="s">
        <v>1</v>
      </c>
      <c r="C10" s="32" t="s">
        <v>180</v>
      </c>
      <c r="D10" s="33"/>
      <c r="E10" s="34"/>
    </row>
    <row r="11" spans="1:5" s="1" customFormat="1" ht="15">
      <c r="A11" s="19" t="s">
        <v>7</v>
      </c>
      <c r="B11" s="28" t="s">
        <v>81</v>
      </c>
      <c r="C11" s="1" t="s">
        <v>181</v>
      </c>
      <c r="D11" s="15"/>
      <c r="E11" s="5"/>
    </row>
    <row r="12" spans="1:5" s="1" customFormat="1" ht="15">
      <c r="A12" s="19" t="s">
        <v>7</v>
      </c>
      <c r="B12" s="28" t="s">
        <v>81</v>
      </c>
      <c r="C12" s="1" t="s">
        <v>103</v>
      </c>
      <c r="D12" s="15"/>
      <c r="E12" s="5"/>
    </row>
    <row r="13" spans="1:5" s="1" customFormat="1" ht="15">
      <c r="A13" s="19" t="s">
        <v>7</v>
      </c>
      <c r="B13" s="28" t="s">
        <v>81</v>
      </c>
      <c r="C13" s="1" t="s">
        <v>104</v>
      </c>
      <c r="D13" s="15"/>
      <c r="E13" s="5"/>
    </row>
    <row r="14" spans="1:5" s="1" customFormat="1" ht="15">
      <c r="A14" s="19" t="s">
        <v>7</v>
      </c>
      <c r="B14" s="28" t="s">
        <v>81</v>
      </c>
      <c r="C14" s="1" t="s">
        <v>105</v>
      </c>
      <c r="D14" s="15"/>
      <c r="E14" s="5"/>
    </row>
    <row r="15" spans="1:5" s="32" customFormat="1" ht="15">
      <c r="A15" s="30" t="s">
        <v>7</v>
      </c>
      <c r="B15" s="31" t="s">
        <v>1</v>
      </c>
      <c r="C15" s="32" t="s">
        <v>182</v>
      </c>
      <c r="D15" s="33"/>
      <c r="E15" s="34"/>
    </row>
    <row r="16" spans="1:5" s="13" customFormat="1" ht="15">
      <c r="A16" s="19"/>
      <c r="B16" s="28"/>
      <c r="D16" s="18"/>
      <c r="E16" s="14"/>
    </row>
    <row r="17" spans="1:5" s="3" customFormat="1" ht="15.6">
      <c r="A17" s="22" t="s">
        <v>6</v>
      </c>
      <c r="B17" s="27" t="s">
        <v>81</v>
      </c>
      <c r="C17" s="3" t="s">
        <v>106</v>
      </c>
      <c r="D17" s="47"/>
      <c r="E17" s="48" t="s">
        <v>121</v>
      </c>
    </row>
    <row r="18" spans="1:5" s="1" customFormat="1" ht="15">
      <c r="A18" s="19" t="s">
        <v>7</v>
      </c>
      <c r="B18" s="28" t="s">
        <v>81</v>
      </c>
      <c r="C18" s="1" t="s">
        <v>107</v>
      </c>
      <c r="D18" s="15"/>
      <c r="E18" s="5"/>
    </row>
    <row r="19" spans="1:5" s="1" customFormat="1" ht="15">
      <c r="A19" s="19" t="s">
        <v>7</v>
      </c>
      <c r="B19" s="28" t="s">
        <v>81</v>
      </c>
      <c r="C19" s="1" t="s">
        <v>38</v>
      </c>
      <c r="D19" s="15"/>
      <c r="E19" s="5"/>
    </row>
    <row r="20" spans="1:5" s="1" customFormat="1" ht="15">
      <c r="A20" s="19" t="s">
        <v>7</v>
      </c>
      <c r="B20" s="28" t="s">
        <v>81</v>
      </c>
      <c r="C20" s="1" t="s">
        <v>39</v>
      </c>
      <c r="D20" s="15"/>
      <c r="E20" s="5"/>
    </row>
    <row r="21" spans="1:5" s="1" customFormat="1" ht="15">
      <c r="A21" s="19" t="s">
        <v>7</v>
      </c>
      <c r="B21" s="28" t="s">
        <v>81</v>
      </c>
      <c r="C21" s="1" t="s">
        <v>40</v>
      </c>
      <c r="D21" s="15"/>
      <c r="E21" s="5"/>
    </row>
    <row r="22" spans="1:5" s="32" customFormat="1" ht="15">
      <c r="A22" s="30" t="s">
        <v>7</v>
      </c>
      <c r="B22" s="31" t="s">
        <v>1</v>
      </c>
      <c r="C22" s="32" t="s">
        <v>377</v>
      </c>
      <c r="D22" s="33"/>
      <c r="E22" s="34"/>
    </row>
    <row r="23" spans="1:5" s="1" customFormat="1" ht="15">
      <c r="A23" s="19" t="s">
        <v>7</v>
      </c>
      <c r="B23" s="28" t="s">
        <v>81</v>
      </c>
      <c r="C23" s="1" t="s">
        <v>41</v>
      </c>
      <c r="D23" s="15"/>
      <c r="E23" s="5"/>
    </row>
    <row r="24" spans="1:5" s="1" customFormat="1" ht="15">
      <c r="A24" s="19" t="s">
        <v>7</v>
      </c>
      <c r="B24" s="28" t="s">
        <v>81</v>
      </c>
      <c r="C24" s="1" t="s">
        <v>227</v>
      </c>
      <c r="D24" s="15"/>
      <c r="E24" s="5"/>
    </row>
    <row r="25" spans="1:5" s="32" customFormat="1" ht="15">
      <c r="A25" s="30" t="s">
        <v>7</v>
      </c>
      <c r="B25" s="31" t="s">
        <v>1</v>
      </c>
      <c r="C25" s="32" t="s">
        <v>42</v>
      </c>
      <c r="D25" s="33"/>
      <c r="E25" s="34"/>
    </row>
    <row r="26" spans="1:5" s="1" customFormat="1" ht="15">
      <c r="A26" s="19" t="s">
        <v>7</v>
      </c>
      <c r="B26" s="28" t="s">
        <v>81</v>
      </c>
      <c r="C26" s="1" t="s">
        <v>97</v>
      </c>
      <c r="D26" s="15"/>
      <c r="E26" s="5"/>
    </row>
    <row r="27" spans="1:5" s="1" customFormat="1" ht="15">
      <c r="A27" s="19" t="s">
        <v>7</v>
      </c>
      <c r="B27" s="28" t="s">
        <v>81</v>
      </c>
      <c r="C27" s="1" t="s">
        <v>92</v>
      </c>
      <c r="D27" s="15"/>
      <c r="E27" s="5"/>
    </row>
    <row r="28" spans="1:5" s="1" customFormat="1" ht="15">
      <c r="A28" s="19" t="s">
        <v>7</v>
      </c>
      <c r="B28" s="28" t="s">
        <v>81</v>
      </c>
      <c r="C28" s="1" t="s">
        <v>43</v>
      </c>
      <c r="D28" s="15"/>
      <c r="E28" s="5"/>
    </row>
    <row r="29" spans="1:5" s="1" customFormat="1" ht="15">
      <c r="A29" s="19" t="s">
        <v>7</v>
      </c>
      <c r="B29" s="28" t="s">
        <v>81</v>
      </c>
      <c r="C29" s="1" t="s">
        <v>44</v>
      </c>
      <c r="D29" s="15"/>
      <c r="E29" s="5"/>
    </row>
    <row r="30" spans="1:5" s="1" customFormat="1" ht="15">
      <c r="A30" s="19" t="s">
        <v>7</v>
      </c>
      <c r="B30" s="28" t="s">
        <v>81</v>
      </c>
      <c r="C30" s="1" t="s">
        <v>45</v>
      </c>
      <c r="D30" s="15"/>
      <c r="E30" s="5"/>
    </row>
    <row r="31" spans="1:5" s="1" customFormat="1" ht="15">
      <c r="A31" s="19" t="s">
        <v>7</v>
      </c>
      <c r="B31" s="28" t="s">
        <v>81</v>
      </c>
      <c r="C31" s="1" t="s">
        <v>379</v>
      </c>
      <c r="D31" s="15"/>
      <c r="E31" s="5"/>
    </row>
    <row r="32" spans="1:5" s="32" customFormat="1" ht="15">
      <c r="A32" s="30" t="s">
        <v>7</v>
      </c>
      <c r="B32" s="31" t="s">
        <v>1</v>
      </c>
      <c r="C32" s="32" t="s">
        <v>108</v>
      </c>
      <c r="D32" s="33"/>
      <c r="E32" s="34"/>
    </row>
    <row r="33" spans="1:5" s="1" customFormat="1" ht="15">
      <c r="A33" s="19"/>
      <c r="B33" s="28"/>
      <c r="D33" s="15"/>
      <c r="E33" s="5"/>
    </row>
    <row r="34" spans="1:5" s="9" customFormat="1" ht="15.6">
      <c r="A34" s="35" t="s">
        <v>6</v>
      </c>
      <c r="B34" s="36" t="s">
        <v>1</v>
      </c>
      <c r="C34" s="9" t="s">
        <v>109</v>
      </c>
      <c r="D34" s="16"/>
      <c r="E34" s="10" t="s">
        <v>122</v>
      </c>
    </row>
    <row r="35" spans="1:5" s="32" customFormat="1" ht="15">
      <c r="A35" s="30" t="s">
        <v>7</v>
      </c>
      <c r="B35" s="31" t="s">
        <v>1</v>
      </c>
      <c r="C35" s="32" t="s">
        <v>218</v>
      </c>
      <c r="D35" s="33"/>
      <c r="E35" s="34"/>
    </row>
    <row r="36" spans="1:5" s="32" customFormat="1" ht="15">
      <c r="A36" s="30" t="s">
        <v>7</v>
      </c>
      <c r="B36" s="31" t="s">
        <v>1</v>
      </c>
      <c r="C36" s="32" t="s">
        <v>110</v>
      </c>
      <c r="D36" s="33"/>
      <c r="E36" s="34"/>
    </row>
    <row r="37" spans="1:5" s="32" customFormat="1" ht="15">
      <c r="A37" s="30" t="s">
        <v>7</v>
      </c>
      <c r="B37" s="31" t="s">
        <v>1</v>
      </c>
      <c r="C37" s="32" t="s">
        <v>8</v>
      </c>
      <c r="D37" s="33"/>
      <c r="E37" s="34"/>
    </row>
    <row r="38" spans="1:5" s="32" customFormat="1" ht="15">
      <c r="A38" s="30"/>
      <c r="B38" s="37"/>
      <c r="D38" s="33"/>
      <c r="E38" s="34"/>
    </row>
    <row r="39" spans="1:5" s="9" customFormat="1" ht="15.6">
      <c r="A39" s="35" t="s">
        <v>6</v>
      </c>
      <c r="B39" s="36" t="s">
        <v>1</v>
      </c>
      <c r="C39" s="9" t="s">
        <v>111</v>
      </c>
      <c r="D39" s="16"/>
      <c r="E39" s="10" t="s">
        <v>123</v>
      </c>
    </row>
    <row r="40" spans="1:5" s="32" customFormat="1" ht="15">
      <c r="A40" s="30" t="s">
        <v>7</v>
      </c>
      <c r="B40" s="31" t="s">
        <v>1</v>
      </c>
      <c r="C40" s="32" t="s">
        <v>219</v>
      </c>
      <c r="D40" s="33"/>
      <c r="E40" s="34"/>
    </row>
    <row r="41" spans="1:5" s="32" customFormat="1" ht="15">
      <c r="A41" s="30" t="s">
        <v>7</v>
      </c>
      <c r="B41" s="31" t="s">
        <v>1</v>
      </c>
      <c r="C41" s="32" t="s">
        <v>220</v>
      </c>
      <c r="D41" s="33"/>
      <c r="E41" s="34"/>
    </row>
    <row r="42" spans="1:5" s="32" customFormat="1" ht="15">
      <c r="A42" s="30" t="s">
        <v>7</v>
      </c>
      <c r="B42" s="31" t="s">
        <v>1</v>
      </c>
      <c r="C42" s="32" t="s">
        <v>112</v>
      </c>
      <c r="D42" s="33"/>
      <c r="E42" s="34"/>
    </row>
    <row r="43" spans="1:5" s="32" customFormat="1" ht="15">
      <c r="A43" s="30" t="s">
        <v>7</v>
      </c>
      <c r="B43" s="31" t="s">
        <v>1</v>
      </c>
      <c r="C43" s="32" t="s">
        <v>221</v>
      </c>
      <c r="D43" s="33"/>
      <c r="E43" s="34"/>
    </row>
    <row r="44" spans="1:5" s="32" customFormat="1" ht="15">
      <c r="A44" s="30"/>
      <c r="B44" s="37"/>
      <c r="D44" s="33"/>
      <c r="E44" s="34"/>
    </row>
    <row r="45" spans="1:5" s="9" customFormat="1" ht="15.6">
      <c r="A45" s="35" t="s">
        <v>6</v>
      </c>
      <c r="B45" s="36" t="s">
        <v>1</v>
      </c>
      <c r="C45" s="9" t="s">
        <v>113</v>
      </c>
      <c r="D45" s="16"/>
      <c r="E45" s="10" t="s">
        <v>124</v>
      </c>
    </row>
    <row r="46" spans="1:5" s="32" customFormat="1" ht="15">
      <c r="A46" s="30" t="s">
        <v>7</v>
      </c>
      <c r="B46" s="31" t="s">
        <v>1</v>
      </c>
      <c r="C46" s="32" t="s">
        <v>222</v>
      </c>
      <c r="D46" s="33"/>
      <c r="E46" s="34"/>
    </row>
    <row r="47" spans="1:5" s="32" customFormat="1" ht="15">
      <c r="A47" s="30" t="s">
        <v>7</v>
      </c>
      <c r="B47" s="31" t="s">
        <v>1</v>
      </c>
      <c r="C47" s="32" t="s">
        <v>226</v>
      </c>
      <c r="D47" s="33"/>
      <c r="E47" s="34"/>
    </row>
    <row r="48" spans="1:5" s="32" customFormat="1" ht="15">
      <c r="A48" s="30" t="s">
        <v>7</v>
      </c>
      <c r="B48" s="31" t="s">
        <v>1</v>
      </c>
      <c r="C48" s="32" t="s">
        <v>114</v>
      </c>
      <c r="D48" s="33"/>
      <c r="E48" s="34"/>
    </row>
    <row r="49" spans="1:5" s="32" customFormat="1" ht="15">
      <c r="A49" s="30" t="s">
        <v>7</v>
      </c>
      <c r="B49" s="31" t="s">
        <v>1</v>
      </c>
      <c r="C49" s="32" t="s">
        <v>223</v>
      </c>
      <c r="D49" s="33"/>
      <c r="E49" s="34"/>
    </row>
    <row r="50" spans="1:5" s="32" customFormat="1" ht="15">
      <c r="A50" s="30" t="s">
        <v>7</v>
      </c>
      <c r="B50" s="31" t="s">
        <v>1</v>
      </c>
      <c r="C50" s="32" t="s">
        <v>224</v>
      </c>
      <c r="D50" s="33"/>
      <c r="E50" s="34"/>
    </row>
    <row r="51" spans="1:5" s="32" customFormat="1" ht="15">
      <c r="A51" s="30" t="s">
        <v>7</v>
      </c>
      <c r="B51" s="31" t="s">
        <v>1</v>
      </c>
      <c r="C51" s="32" t="s">
        <v>225</v>
      </c>
      <c r="D51" s="33"/>
      <c r="E51" s="34"/>
    </row>
    <row r="52" spans="1:5" s="32" customFormat="1" ht="15">
      <c r="A52" s="30"/>
      <c r="B52" s="37"/>
      <c r="D52" s="33"/>
      <c r="E52" s="34"/>
    </row>
    <row r="53" spans="1:5" s="9" customFormat="1" ht="15.6">
      <c r="A53" s="35" t="s">
        <v>6</v>
      </c>
      <c r="B53" s="36" t="s">
        <v>1</v>
      </c>
      <c r="C53" s="9" t="s">
        <v>115</v>
      </c>
      <c r="D53" s="16"/>
      <c r="E53" s="10" t="s">
        <v>125</v>
      </c>
    </row>
    <row r="54" spans="1:5" s="9" customFormat="1" ht="15.6">
      <c r="A54" s="35"/>
      <c r="B54" s="38"/>
      <c r="D54" s="16"/>
      <c r="E54" s="10"/>
    </row>
    <row r="55" spans="1:5" s="3" customFormat="1" ht="15.6">
      <c r="A55" s="22" t="s">
        <v>6</v>
      </c>
      <c r="B55" s="27" t="s">
        <v>81</v>
      </c>
      <c r="C55" s="3" t="s">
        <v>116</v>
      </c>
      <c r="D55" s="17"/>
      <c r="E55" s="12" t="s">
        <v>126</v>
      </c>
    </row>
    <row r="56" spans="1:5" s="1" customFormat="1" ht="15">
      <c r="A56" s="19"/>
      <c r="B56" s="24"/>
      <c r="D56" s="15"/>
      <c r="E56" s="5"/>
    </row>
    <row r="57" spans="1:5" s="1" customFormat="1" ht="15">
      <c r="A57" s="19"/>
      <c r="B57" s="24"/>
      <c r="D57" s="15"/>
      <c r="E57" s="6"/>
    </row>
  </sheetData>
  <printOptions/>
  <pageMargins left="0.7874015748031497" right="0.3937007874015748" top="0.5905511811023623" bottom="0.7874015748031497" header="0.5118110236220472" footer="0.6299212598425197"/>
  <pageSetup horizontalDpi="360" verticalDpi="360" orientation="portrait" paperSize="9" r:id="rId3"/>
  <headerFooter alignWithMargins="0">
    <oddFooter>&amp;R&amp;"Arial,Podebljano"&amp;8&amp;P od &amp;N</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4213" r:id="rId4" name="Button 117">
              <controlPr defaultSize="0" print="0" autoFill="0" autoPict="0" macro="[0]!Numeracija">
                <anchor moveWithCells="1" sizeWithCells="1">
                  <from>
                    <xdr:col>0</xdr:col>
                    <xdr:colOff>0</xdr:colOff>
                    <xdr:row>2</xdr:row>
                    <xdr:rowOff>7620</xdr:rowOff>
                  </from>
                  <to>
                    <xdr:col>0</xdr:col>
                    <xdr:colOff>480060</xdr:colOff>
                    <xdr:row>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449"/>
  <sheetViews>
    <sheetView view="pageBreakPreview" zoomScaleSheetLayoutView="100" workbookViewId="0" topLeftCell="A1">
      <selection activeCell="C29" sqref="C29"/>
    </sheetView>
  </sheetViews>
  <sheetFormatPr defaultColWidth="9.140625" defaultRowHeight="12.75"/>
  <cols>
    <col min="1" max="1" width="8.28125" style="40" customWidth="1"/>
    <col min="2" max="2" width="82.28125" style="39" customWidth="1"/>
    <col min="3" max="16384" width="9.140625" style="40" customWidth="1"/>
  </cols>
  <sheetData>
    <row r="1" ht="39.6" customHeight="1"/>
    <row r="2" ht="12.75"/>
    <row r="3" ht="15.6">
      <c r="B3" s="41" t="s">
        <v>255</v>
      </c>
    </row>
    <row r="4" ht="15">
      <c r="B4" s="42"/>
    </row>
    <row r="5" ht="15">
      <c r="B5" s="42"/>
    </row>
    <row r="6" ht="45">
      <c r="B6" s="42" t="s">
        <v>256</v>
      </c>
    </row>
    <row r="7" ht="30">
      <c r="B7" s="42" t="s">
        <v>257</v>
      </c>
    </row>
    <row r="8" ht="30">
      <c r="B8" s="42" t="s">
        <v>258</v>
      </c>
    </row>
    <row r="9" ht="30">
      <c r="B9" s="42" t="s">
        <v>259</v>
      </c>
    </row>
    <row r="10" ht="45">
      <c r="B10" s="42" t="s">
        <v>260</v>
      </c>
    </row>
    <row r="11" ht="30">
      <c r="B11" s="42" t="s">
        <v>170</v>
      </c>
    </row>
    <row r="12" ht="45">
      <c r="B12" s="42" t="s">
        <v>171</v>
      </c>
    </row>
    <row r="13" ht="15">
      <c r="B13" s="42" t="s">
        <v>172</v>
      </c>
    </row>
    <row r="14" ht="15">
      <c r="B14" s="42" t="s">
        <v>173</v>
      </c>
    </row>
    <row r="15" ht="15">
      <c r="B15" s="42" t="s">
        <v>174</v>
      </c>
    </row>
    <row r="16" ht="45">
      <c r="B16" s="42" t="s">
        <v>175</v>
      </c>
    </row>
    <row r="17" ht="45">
      <c r="B17" s="42" t="s">
        <v>135</v>
      </c>
    </row>
    <row r="18" ht="30">
      <c r="B18" s="42" t="s">
        <v>136</v>
      </c>
    </row>
    <row r="19" ht="15">
      <c r="B19" s="42" t="s">
        <v>137</v>
      </c>
    </row>
    <row r="20" ht="45">
      <c r="B20" s="42" t="s">
        <v>138</v>
      </c>
    </row>
    <row r="21" ht="15">
      <c r="B21" s="42" t="s">
        <v>139</v>
      </c>
    </row>
    <row r="22" ht="30">
      <c r="B22" s="42" t="s">
        <v>140</v>
      </c>
    </row>
    <row r="23" ht="15">
      <c r="B23" s="42" t="s">
        <v>141</v>
      </c>
    </row>
    <row r="24" ht="60">
      <c r="B24" s="42" t="s">
        <v>142</v>
      </c>
    </row>
    <row r="25" ht="15">
      <c r="B25" s="42" t="s">
        <v>143</v>
      </c>
    </row>
    <row r="26" ht="30">
      <c r="B26" s="42" t="s">
        <v>144</v>
      </c>
    </row>
    <row r="27" ht="15">
      <c r="B27" s="42" t="s">
        <v>145</v>
      </c>
    </row>
    <row r="28" ht="60">
      <c r="B28" s="42" t="s">
        <v>329</v>
      </c>
    </row>
    <row r="29" ht="75">
      <c r="B29" s="42" t="s">
        <v>146</v>
      </c>
    </row>
    <row r="30" ht="15">
      <c r="B30" s="42" t="s">
        <v>147</v>
      </c>
    </row>
    <row r="31" ht="30">
      <c r="B31" s="42" t="s">
        <v>148</v>
      </c>
    </row>
    <row r="32" ht="30">
      <c r="B32" s="42" t="s">
        <v>149</v>
      </c>
    </row>
    <row r="33" ht="15">
      <c r="B33" s="42" t="s">
        <v>150</v>
      </c>
    </row>
    <row r="34" ht="30">
      <c r="B34" s="42" t="s">
        <v>151</v>
      </c>
    </row>
    <row r="35" ht="15">
      <c r="B35" s="42" t="s">
        <v>152</v>
      </c>
    </row>
    <row r="36" ht="15">
      <c r="B36" s="42" t="s">
        <v>153</v>
      </c>
    </row>
    <row r="37" ht="30">
      <c r="B37" s="42" t="s">
        <v>154</v>
      </c>
    </row>
    <row r="38" ht="30">
      <c r="B38" s="42" t="s">
        <v>155</v>
      </c>
    </row>
    <row r="39" ht="15">
      <c r="B39" s="42"/>
    </row>
    <row r="40" ht="15">
      <c r="B40" s="42"/>
    </row>
    <row r="41" ht="15" hidden="1">
      <c r="B41" s="42"/>
    </row>
    <row r="42" ht="15" hidden="1">
      <c r="B42" s="42"/>
    </row>
    <row r="43" ht="15" hidden="1">
      <c r="B43" s="42"/>
    </row>
    <row r="44" ht="15" hidden="1">
      <c r="B44" s="42"/>
    </row>
    <row r="45" ht="15" hidden="1">
      <c r="B45" s="42"/>
    </row>
    <row r="46" ht="15" hidden="1">
      <c r="B46" s="42"/>
    </row>
    <row r="47" ht="15" hidden="1">
      <c r="B47" s="42"/>
    </row>
    <row r="48" ht="15" hidden="1">
      <c r="B48" s="42"/>
    </row>
    <row r="49" ht="15" hidden="1">
      <c r="B49" s="42"/>
    </row>
    <row r="50" ht="15" hidden="1">
      <c r="B50" s="42"/>
    </row>
    <row r="51" ht="15" hidden="1">
      <c r="B51" s="42"/>
    </row>
    <row r="52" ht="15" hidden="1">
      <c r="B52" s="42"/>
    </row>
    <row r="53" ht="15" hidden="1">
      <c r="B53" s="42"/>
    </row>
    <row r="54" ht="15" hidden="1">
      <c r="B54" s="42"/>
    </row>
    <row r="55" ht="15" hidden="1">
      <c r="B55" s="42"/>
    </row>
    <row r="56" ht="15" hidden="1">
      <c r="B56" s="42"/>
    </row>
    <row r="57" ht="15" hidden="1">
      <c r="B57" s="42"/>
    </row>
    <row r="58" ht="15" hidden="1">
      <c r="B58" s="42"/>
    </row>
    <row r="59" ht="15" hidden="1">
      <c r="B59" s="42"/>
    </row>
    <row r="60" ht="15" hidden="1">
      <c r="B60" s="42"/>
    </row>
    <row r="61" ht="15" hidden="1">
      <c r="B61" s="42"/>
    </row>
    <row r="62" ht="15" hidden="1">
      <c r="B62" s="42"/>
    </row>
    <row r="63" ht="15" hidden="1">
      <c r="B63" s="42"/>
    </row>
    <row r="64" ht="15" hidden="1">
      <c r="B64" s="42"/>
    </row>
    <row r="65" ht="15" hidden="1">
      <c r="B65" s="42"/>
    </row>
    <row r="66" ht="15" hidden="1">
      <c r="B66" s="42" t="s">
        <v>0</v>
      </c>
    </row>
    <row r="67" ht="30" hidden="1">
      <c r="B67" s="42" t="s">
        <v>156</v>
      </c>
    </row>
    <row r="68" ht="30" hidden="1">
      <c r="B68" s="42" t="s">
        <v>157</v>
      </c>
    </row>
    <row r="69" ht="30" hidden="1">
      <c r="B69" s="42" t="s">
        <v>158</v>
      </c>
    </row>
    <row r="70" ht="45" hidden="1">
      <c r="B70" s="42" t="s">
        <v>159</v>
      </c>
    </row>
    <row r="71" ht="30" hidden="1">
      <c r="B71" s="42" t="s">
        <v>160</v>
      </c>
    </row>
    <row r="72" ht="45" hidden="1">
      <c r="B72" s="42" t="s">
        <v>161</v>
      </c>
    </row>
    <row r="73" ht="30" hidden="1">
      <c r="B73" s="42" t="s">
        <v>162</v>
      </c>
    </row>
    <row r="74" ht="45" hidden="1">
      <c r="B74" s="42" t="s">
        <v>163</v>
      </c>
    </row>
    <row r="75" ht="15" hidden="1">
      <c r="B75" s="42"/>
    </row>
    <row r="76" ht="15" hidden="1">
      <c r="B76" s="42"/>
    </row>
    <row r="77" ht="15" hidden="1">
      <c r="B77" s="42" t="s">
        <v>167</v>
      </c>
    </row>
    <row r="78" ht="30" hidden="1">
      <c r="B78" s="42" t="s">
        <v>176</v>
      </c>
    </row>
    <row r="79" ht="30" hidden="1">
      <c r="B79" s="42" t="s">
        <v>177</v>
      </c>
    </row>
    <row r="80" ht="15" hidden="1">
      <c r="B80" s="42" t="s">
        <v>178</v>
      </c>
    </row>
    <row r="81" ht="45" hidden="1">
      <c r="B81" s="42" t="s">
        <v>49</v>
      </c>
    </row>
    <row r="82" ht="30" hidden="1">
      <c r="B82" s="42" t="s">
        <v>50</v>
      </c>
    </row>
    <row r="83" ht="30" hidden="1">
      <c r="B83" s="42" t="s">
        <v>51</v>
      </c>
    </row>
    <row r="84" ht="15" hidden="1">
      <c r="B84" s="42"/>
    </row>
    <row r="85" ht="15" hidden="1">
      <c r="B85" s="42"/>
    </row>
    <row r="86" ht="15" hidden="1">
      <c r="B86" s="42" t="s">
        <v>52</v>
      </c>
    </row>
    <row r="87" ht="45" hidden="1">
      <c r="B87" s="42" t="s">
        <v>53</v>
      </c>
    </row>
    <row r="88" ht="15" hidden="1">
      <c r="B88" s="42" t="s">
        <v>54</v>
      </c>
    </row>
    <row r="89" ht="15" hidden="1">
      <c r="B89" s="43" t="s">
        <v>235</v>
      </c>
    </row>
    <row r="90" ht="15" hidden="1">
      <c r="B90" s="44" t="s">
        <v>186</v>
      </c>
    </row>
    <row r="91" ht="15" hidden="1">
      <c r="B91" s="44" t="s">
        <v>187</v>
      </c>
    </row>
    <row r="92" ht="15" hidden="1">
      <c r="B92" s="44" t="s">
        <v>188</v>
      </c>
    </row>
    <row r="93" ht="15" hidden="1">
      <c r="B93" s="44" t="s">
        <v>236</v>
      </c>
    </row>
    <row r="94" ht="15" hidden="1">
      <c r="B94" s="44" t="s">
        <v>189</v>
      </c>
    </row>
    <row r="95" ht="15" hidden="1">
      <c r="B95" s="44" t="s">
        <v>190</v>
      </c>
    </row>
    <row r="96" ht="15" hidden="1">
      <c r="B96" s="44" t="s">
        <v>191</v>
      </c>
    </row>
    <row r="97" ht="15" hidden="1">
      <c r="B97" s="44" t="s">
        <v>237</v>
      </c>
    </row>
    <row r="98" ht="15" hidden="1">
      <c r="B98" s="44" t="s">
        <v>192</v>
      </c>
    </row>
    <row r="99" ht="15" hidden="1">
      <c r="B99" s="44" t="s">
        <v>238</v>
      </c>
    </row>
    <row r="100" ht="15" hidden="1">
      <c r="B100" s="44"/>
    </row>
    <row r="101" ht="30" hidden="1">
      <c r="B101" s="42" t="s">
        <v>55</v>
      </c>
    </row>
    <row r="102" ht="30" hidden="1">
      <c r="B102" s="42" t="s">
        <v>56</v>
      </c>
    </row>
    <row r="103" ht="45" hidden="1">
      <c r="B103" s="42" t="s">
        <v>282</v>
      </c>
    </row>
    <row r="104" ht="15" hidden="1">
      <c r="B104" s="42" t="s">
        <v>283</v>
      </c>
    </row>
    <row r="105" ht="30" hidden="1">
      <c r="B105" s="42" t="s">
        <v>284</v>
      </c>
    </row>
    <row r="106" ht="15" hidden="1">
      <c r="B106" s="42" t="s">
        <v>285</v>
      </c>
    </row>
    <row r="107" ht="30" hidden="1">
      <c r="B107" s="42" t="s">
        <v>286</v>
      </c>
    </row>
    <row r="108" ht="15" hidden="1">
      <c r="B108" s="42" t="s">
        <v>287</v>
      </c>
    </row>
    <row r="109" ht="15" hidden="1">
      <c r="B109" s="42" t="s">
        <v>288</v>
      </c>
    </row>
    <row r="110" ht="15" hidden="1">
      <c r="B110" s="42" t="s">
        <v>289</v>
      </c>
    </row>
    <row r="111" ht="15" hidden="1">
      <c r="B111" s="42" t="s">
        <v>239</v>
      </c>
    </row>
    <row r="112" ht="15" hidden="1">
      <c r="B112" s="42" t="s">
        <v>290</v>
      </c>
    </row>
    <row r="113" ht="30" hidden="1">
      <c r="B113" s="42" t="s">
        <v>291</v>
      </c>
    </row>
    <row r="114" ht="15" hidden="1">
      <c r="B114" s="42" t="s">
        <v>292</v>
      </c>
    </row>
    <row r="115" ht="15" hidden="1">
      <c r="B115" s="42" t="s">
        <v>293</v>
      </c>
    </row>
    <row r="116" ht="15" hidden="1">
      <c r="B116" s="42" t="s">
        <v>294</v>
      </c>
    </row>
    <row r="117" ht="15" hidden="1">
      <c r="B117" s="42" t="s">
        <v>295</v>
      </c>
    </row>
    <row r="118" ht="15" hidden="1">
      <c r="B118" s="42" t="s">
        <v>296</v>
      </c>
    </row>
    <row r="119" ht="30" hidden="1">
      <c r="B119" s="42" t="s">
        <v>297</v>
      </c>
    </row>
    <row r="120" ht="15" hidden="1">
      <c r="B120" s="42"/>
    </row>
    <row r="121" ht="15" hidden="1">
      <c r="B121" s="42"/>
    </row>
    <row r="122" ht="15" hidden="1">
      <c r="B122" s="42" t="s">
        <v>133</v>
      </c>
    </row>
    <row r="123" ht="30" hidden="1">
      <c r="B123" s="42" t="s">
        <v>298</v>
      </c>
    </row>
    <row r="124" ht="15" hidden="1">
      <c r="B124" s="44" t="s">
        <v>330</v>
      </c>
    </row>
    <row r="125" ht="15" hidden="1">
      <c r="B125" s="44" t="s">
        <v>331</v>
      </c>
    </row>
    <row r="126" ht="15" hidden="1">
      <c r="B126" s="44" t="s">
        <v>332</v>
      </c>
    </row>
    <row r="127" ht="15" hidden="1">
      <c r="B127" s="43" t="s">
        <v>333</v>
      </c>
    </row>
    <row r="128" ht="15" hidden="1">
      <c r="B128" s="43" t="s">
        <v>334</v>
      </c>
    </row>
    <row r="129" ht="15" hidden="1">
      <c r="B129" s="42"/>
    </row>
    <row r="130" ht="15" hidden="1">
      <c r="B130" s="42" t="s">
        <v>299</v>
      </c>
    </row>
    <row r="131" ht="15" hidden="1">
      <c r="B131" s="43" t="s">
        <v>335</v>
      </c>
    </row>
    <row r="132" ht="15" hidden="1">
      <c r="B132" s="43" t="s">
        <v>336</v>
      </c>
    </row>
    <row r="133" ht="15" hidden="1">
      <c r="B133" s="43" t="s">
        <v>193</v>
      </c>
    </row>
    <row r="134" ht="45" hidden="1">
      <c r="B134" s="42" t="s">
        <v>300</v>
      </c>
    </row>
    <row r="135" ht="30" hidden="1">
      <c r="B135" s="42" t="s">
        <v>301</v>
      </c>
    </row>
    <row r="136" ht="30" hidden="1">
      <c r="B136" s="42" t="s">
        <v>337</v>
      </c>
    </row>
    <row r="137" ht="30" hidden="1">
      <c r="B137" s="42" t="s">
        <v>302</v>
      </c>
    </row>
    <row r="138" ht="15" hidden="1">
      <c r="B138" s="42"/>
    </row>
    <row r="139" ht="15" hidden="1">
      <c r="B139" s="42" t="s">
        <v>303</v>
      </c>
    </row>
    <row r="140" ht="15" hidden="1">
      <c r="B140" s="42"/>
    </row>
    <row r="141" ht="15" hidden="1">
      <c r="B141" s="42" t="s">
        <v>304</v>
      </c>
    </row>
    <row r="142" ht="15" hidden="1">
      <c r="B142" s="43" t="s">
        <v>305</v>
      </c>
    </row>
    <row r="143" ht="15" hidden="1">
      <c r="B143" s="43" t="s">
        <v>306</v>
      </c>
    </row>
    <row r="144" ht="30" hidden="1">
      <c r="B144" s="43" t="s">
        <v>268</v>
      </c>
    </row>
    <row r="145" ht="15" hidden="1">
      <c r="B145" s="43" t="s">
        <v>269</v>
      </c>
    </row>
    <row r="146" ht="15" hidden="1">
      <c r="B146" s="43" t="s">
        <v>134</v>
      </c>
    </row>
    <row r="147" ht="15" hidden="1">
      <c r="B147" s="43" t="s">
        <v>9</v>
      </c>
    </row>
    <row r="148" ht="15" hidden="1">
      <c r="B148" s="42"/>
    </row>
    <row r="149" ht="30" hidden="1">
      <c r="B149" s="42" t="s">
        <v>270</v>
      </c>
    </row>
    <row r="150" ht="15" hidden="1">
      <c r="B150" s="42"/>
    </row>
    <row r="151" ht="15" hidden="1">
      <c r="B151" s="42"/>
    </row>
    <row r="152" ht="15" hidden="1">
      <c r="B152" s="42" t="s">
        <v>375</v>
      </c>
    </row>
    <row r="153" ht="30" hidden="1">
      <c r="B153" s="42" t="s">
        <v>271</v>
      </c>
    </row>
    <row r="154" ht="15" hidden="1">
      <c r="B154" s="43" t="s">
        <v>338</v>
      </c>
    </row>
    <row r="155" ht="15" hidden="1">
      <c r="B155" s="43" t="s">
        <v>339</v>
      </c>
    </row>
    <row r="156" ht="15" hidden="1">
      <c r="B156" s="43" t="s">
        <v>340</v>
      </c>
    </row>
    <row r="157" ht="15" hidden="1">
      <c r="B157" s="43" t="s">
        <v>341</v>
      </c>
    </row>
    <row r="158" ht="15" hidden="1">
      <c r="B158" s="43" t="s">
        <v>342</v>
      </c>
    </row>
    <row r="159" ht="15" hidden="1">
      <c r="B159" s="43" t="s">
        <v>343</v>
      </c>
    </row>
    <row r="160" ht="15" hidden="1">
      <c r="B160" s="43" t="s">
        <v>344</v>
      </c>
    </row>
    <row r="161" ht="15" hidden="1">
      <c r="B161" s="43" t="s">
        <v>345</v>
      </c>
    </row>
    <row r="162" ht="15" hidden="1">
      <c r="B162" s="43" t="s">
        <v>346</v>
      </c>
    </row>
    <row r="163" ht="15" hidden="1">
      <c r="B163" s="43" t="s">
        <v>347</v>
      </c>
    </row>
    <row r="164" ht="15" hidden="1">
      <c r="B164" s="43" t="s">
        <v>348</v>
      </c>
    </row>
    <row r="165" ht="15" hidden="1">
      <c r="B165" s="43" t="s">
        <v>349</v>
      </c>
    </row>
    <row r="166" ht="15" hidden="1">
      <c r="B166" s="43" t="s">
        <v>350</v>
      </c>
    </row>
    <row r="167" ht="15" hidden="1">
      <c r="B167" s="43" t="s">
        <v>351</v>
      </c>
    </row>
    <row r="168" ht="15" hidden="1">
      <c r="B168" s="42"/>
    </row>
    <row r="169" ht="60" hidden="1">
      <c r="B169" s="42" t="s">
        <v>250</v>
      </c>
    </row>
    <row r="170" ht="15" hidden="1">
      <c r="B170" s="42" t="s">
        <v>251</v>
      </c>
    </row>
    <row r="171" ht="15" hidden="1">
      <c r="B171" s="42" t="s">
        <v>252</v>
      </c>
    </row>
    <row r="172" ht="15" hidden="1">
      <c r="B172" s="42" t="s">
        <v>253</v>
      </c>
    </row>
    <row r="173" ht="15" hidden="1">
      <c r="B173" s="42"/>
    </row>
    <row r="174" ht="15" hidden="1">
      <c r="B174" s="42" t="s">
        <v>254</v>
      </c>
    </row>
    <row r="175" ht="15" hidden="1">
      <c r="B175" s="42" t="s">
        <v>164</v>
      </c>
    </row>
    <row r="176" ht="30" hidden="1">
      <c r="B176" s="42" t="s">
        <v>309</v>
      </c>
    </row>
    <row r="177" ht="15" hidden="1">
      <c r="B177" s="42" t="s">
        <v>310</v>
      </c>
    </row>
    <row r="178" ht="15" hidden="1">
      <c r="B178" s="42" t="s">
        <v>311</v>
      </c>
    </row>
    <row r="179" ht="15" hidden="1">
      <c r="B179" s="42" t="s">
        <v>312</v>
      </c>
    </row>
    <row r="180" ht="15" hidden="1">
      <c r="B180" s="42" t="s">
        <v>313</v>
      </c>
    </row>
    <row r="181" ht="15" hidden="1">
      <c r="B181" s="42" t="s">
        <v>314</v>
      </c>
    </row>
    <row r="182" ht="15" hidden="1">
      <c r="B182" s="42" t="s">
        <v>315</v>
      </c>
    </row>
    <row r="183" ht="15" hidden="1">
      <c r="B183" s="42" t="s">
        <v>316</v>
      </c>
    </row>
    <row r="184" ht="15" hidden="1">
      <c r="B184" s="42"/>
    </row>
    <row r="185" ht="30" hidden="1">
      <c r="B185" s="42" t="s">
        <v>270</v>
      </c>
    </row>
    <row r="186" ht="15" hidden="1">
      <c r="B186" s="42"/>
    </row>
    <row r="187" ht="15" hidden="1">
      <c r="B187" s="42"/>
    </row>
    <row r="188" ht="15" hidden="1">
      <c r="B188" s="42" t="s">
        <v>317</v>
      </c>
    </row>
    <row r="189" ht="30" hidden="1">
      <c r="B189" s="42" t="s">
        <v>318</v>
      </c>
    </row>
    <row r="190" ht="30" hidden="1">
      <c r="B190" s="42" t="s">
        <v>319</v>
      </c>
    </row>
    <row r="191" ht="15" hidden="1">
      <c r="B191" s="42" t="s">
        <v>352</v>
      </c>
    </row>
    <row r="192" ht="15" hidden="1">
      <c r="B192" s="42" t="s">
        <v>353</v>
      </c>
    </row>
    <row r="193" ht="15" hidden="1">
      <c r="B193" s="42" t="s">
        <v>354</v>
      </c>
    </row>
    <row r="194" ht="15" hidden="1">
      <c r="B194" s="42" t="s">
        <v>355</v>
      </c>
    </row>
    <row r="195" ht="15" hidden="1">
      <c r="B195" s="42" t="s">
        <v>356</v>
      </c>
    </row>
    <row r="196" ht="15" hidden="1">
      <c r="B196" s="42" t="s">
        <v>357</v>
      </c>
    </row>
    <row r="197" ht="15" hidden="1">
      <c r="B197" s="42" t="s">
        <v>358</v>
      </c>
    </row>
    <row r="198" ht="15" hidden="1">
      <c r="B198" s="42" t="s">
        <v>359</v>
      </c>
    </row>
    <row r="199" ht="15" hidden="1">
      <c r="B199" s="42" t="s">
        <v>360</v>
      </c>
    </row>
    <row r="200" ht="15" hidden="1">
      <c r="B200" s="42" t="s">
        <v>361</v>
      </c>
    </row>
    <row r="201" ht="15" hidden="1">
      <c r="B201" s="42" t="s">
        <v>362</v>
      </c>
    </row>
    <row r="202" ht="15" hidden="1">
      <c r="B202" s="42" t="s">
        <v>363</v>
      </c>
    </row>
    <row r="203" ht="15" hidden="1">
      <c r="B203" s="42" t="s">
        <v>364</v>
      </c>
    </row>
    <row r="204" ht="15" hidden="1">
      <c r="B204" s="42" t="s">
        <v>365</v>
      </c>
    </row>
    <row r="205" ht="15" hidden="1">
      <c r="B205" s="42" t="s">
        <v>366</v>
      </c>
    </row>
    <row r="206" ht="15" hidden="1">
      <c r="B206" s="42" t="s">
        <v>367</v>
      </c>
    </row>
    <row r="207" ht="15" hidden="1">
      <c r="B207" s="42" t="s">
        <v>368</v>
      </c>
    </row>
    <row r="208" ht="15" hidden="1">
      <c r="B208" s="42" t="s">
        <v>369</v>
      </c>
    </row>
    <row r="209" ht="15" hidden="1">
      <c r="B209" s="42" t="s">
        <v>370</v>
      </c>
    </row>
    <row r="210" ht="15" hidden="1">
      <c r="B210" s="42" t="s">
        <v>371</v>
      </c>
    </row>
    <row r="211" ht="15" hidden="1">
      <c r="B211" s="42" t="s">
        <v>372</v>
      </c>
    </row>
    <row r="212" ht="15" hidden="1">
      <c r="B212" s="42"/>
    </row>
    <row r="213" ht="45" hidden="1">
      <c r="B213" s="42" t="s">
        <v>11</v>
      </c>
    </row>
    <row r="214" ht="60" hidden="1">
      <c r="B214" s="42" t="s">
        <v>12</v>
      </c>
    </row>
    <row r="215" ht="45" hidden="1">
      <c r="B215" s="42" t="s">
        <v>13</v>
      </c>
    </row>
    <row r="216" ht="30" hidden="1">
      <c r="B216" s="42" t="s">
        <v>14</v>
      </c>
    </row>
    <row r="217" ht="60" hidden="1">
      <c r="B217" s="42" t="s">
        <v>15</v>
      </c>
    </row>
    <row r="218" ht="15" hidden="1">
      <c r="B218" s="42" t="s">
        <v>16</v>
      </c>
    </row>
    <row r="219" ht="15" hidden="1">
      <c r="B219" s="42" t="s">
        <v>17</v>
      </c>
    </row>
    <row r="220" ht="15" hidden="1">
      <c r="B220" s="42" t="s">
        <v>18</v>
      </c>
    </row>
    <row r="221" ht="15" hidden="1">
      <c r="B221" s="42" t="s">
        <v>19</v>
      </c>
    </row>
    <row r="222" ht="15" hidden="1">
      <c r="B222" s="42" t="s">
        <v>20</v>
      </c>
    </row>
    <row r="223" ht="15" hidden="1">
      <c r="B223" s="42" t="s">
        <v>21</v>
      </c>
    </row>
    <row r="224" ht="15" hidden="1">
      <c r="B224" s="42" t="s">
        <v>22</v>
      </c>
    </row>
    <row r="225" ht="15" hidden="1">
      <c r="B225" s="42"/>
    </row>
    <row r="226" ht="30" hidden="1">
      <c r="B226" s="42" t="s">
        <v>270</v>
      </c>
    </row>
    <row r="227" ht="15" hidden="1">
      <c r="B227" s="42"/>
    </row>
    <row r="228" ht="15" hidden="1">
      <c r="B228" s="42"/>
    </row>
    <row r="229" ht="15" hidden="1">
      <c r="B229" s="42"/>
    </row>
    <row r="230" ht="15" hidden="1">
      <c r="B230" s="42" t="s">
        <v>23</v>
      </c>
    </row>
    <row r="231" ht="30" hidden="1">
      <c r="B231" s="42" t="s">
        <v>24</v>
      </c>
    </row>
    <row r="232" ht="30" hidden="1">
      <c r="B232" s="42" t="s">
        <v>25</v>
      </c>
    </row>
    <row r="233" ht="15" hidden="1">
      <c r="B233" s="42"/>
    </row>
    <row r="234" ht="15" hidden="1">
      <c r="B234" s="42" t="s">
        <v>373</v>
      </c>
    </row>
    <row r="235" ht="15" hidden="1">
      <c r="B235" s="42" t="s">
        <v>374</v>
      </c>
    </row>
    <row r="236" ht="15" hidden="1">
      <c r="B236" s="42" t="s">
        <v>232</v>
      </c>
    </row>
    <row r="237" ht="15" hidden="1">
      <c r="B237" s="42" t="s">
        <v>233</v>
      </c>
    </row>
    <row r="238" ht="15" hidden="1">
      <c r="B238" s="42" t="s">
        <v>234</v>
      </c>
    </row>
    <row r="239" ht="15" hidden="1">
      <c r="B239" s="42"/>
    </row>
    <row r="240" ht="30" hidden="1">
      <c r="B240" s="42" t="s">
        <v>26</v>
      </c>
    </row>
    <row r="241" ht="45" hidden="1">
      <c r="B241" s="42" t="s">
        <v>320</v>
      </c>
    </row>
    <row r="242" ht="45" hidden="1">
      <c r="B242" s="42" t="s">
        <v>321</v>
      </c>
    </row>
    <row r="243" ht="60" hidden="1">
      <c r="B243" s="42" t="s">
        <v>57</v>
      </c>
    </row>
    <row r="244" ht="15" hidden="1">
      <c r="B244" s="42"/>
    </row>
    <row r="245" ht="15" hidden="1">
      <c r="B245" s="42" t="s">
        <v>58</v>
      </c>
    </row>
    <row r="246" ht="15" hidden="1">
      <c r="B246" s="42"/>
    </row>
    <row r="247" ht="15" hidden="1">
      <c r="B247" s="42" t="s">
        <v>59</v>
      </c>
    </row>
    <row r="248" ht="15" hidden="1">
      <c r="B248" s="42"/>
    </row>
    <row r="249" ht="15" hidden="1">
      <c r="B249" s="42" t="s">
        <v>60</v>
      </c>
    </row>
    <row r="250" ht="15" hidden="1">
      <c r="B250" s="42" t="s">
        <v>61</v>
      </c>
    </row>
    <row r="251" ht="15" hidden="1">
      <c r="B251" s="42" t="s">
        <v>62</v>
      </c>
    </row>
    <row r="252" ht="15" hidden="1">
      <c r="B252" s="42" t="s">
        <v>63</v>
      </c>
    </row>
    <row r="253" ht="15" hidden="1">
      <c r="B253" s="42" t="s">
        <v>64</v>
      </c>
    </row>
    <row r="254" ht="15" hidden="1">
      <c r="B254" s="42" t="s">
        <v>3</v>
      </c>
    </row>
    <row r="255" ht="15" hidden="1">
      <c r="B255" s="42" t="s">
        <v>316</v>
      </c>
    </row>
    <row r="256" ht="15" hidden="1">
      <c r="B256" s="42"/>
    </row>
    <row r="257" ht="30" hidden="1">
      <c r="B257" s="42" t="s">
        <v>4</v>
      </c>
    </row>
    <row r="258" ht="15" hidden="1">
      <c r="B258" s="42"/>
    </row>
    <row r="259" ht="15" hidden="1">
      <c r="B259" s="42"/>
    </row>
    <row r="260" ht="15" hidden="1">
      <c r="B260" s="42"/>
    </row>
    <row r="261" ht="15" hidden="1">
      <c r="B261" s="42" t="s">
        <v>262</v>
      </c>
    </row>
    <row r="262" ht="30" hidden="1">
      <c r="B262" s="42" t="s">
        <v>263</v>
      </c>
    </row>
    <row r="263" ht="45" hidden="1">
      <c r="B263" s="42" t="s">
        <v>65</v>
      </c>
    </row>
    <row r="264" ht="30" hidden="1">
      <c r="B264" s="42" t="s">
        <v>66</v>
      </c>
    </row>
    <row r="265" ht="30" hidden="1">
      <c r="B265" s="42" t="s">
        <v>67</v>
      </c>
    </row>
    <row r="266" ht="30" hidden="1">
      <c r="B266" s="42" t="s">
        <v>68</v>
      </c>
    </row>
    <row r="267" ht="30" hidden="1">
      <c r="B267" s="42" t="s">
        <v>69</v>
      </c>
    </row>
    <row r="268" ht="30" hidden="1">
      <c r="B268" s="42" t="s">
        <v>70</v>
      </c>
    </row>
    <row r="269" ht="60" hidden="1">
      <c r="B269" s="42" t="s">
        <v>71</v>
      </c>
    </row>
    <row r="270" ht="15" hidden="1">
      <c r="B270" s="42"/>
    </row>
    <row r="271" ht="15" hidden="1">
      <c r="B271" s="42" t="s">
        <v>72</v>
      </c>
    </row>
    <row r="272" ht="15" hidden="1">
      <c r="B272" s="42"/>
    </row>
    <row r="273" ht="15" hidden="1">
      <c r="B273" s="42" t="s">
        <v>73</v>
      </c>
    </row>
    <row r="274" ht="15" hidden="1">
      <c r="B274" s="42" t="s">
        <v>74</v>
      </c>
    </row>
    <row r="275" ht="15" hidden="1">
      <c r="B275" s="42" t="s">
        <v>75</v>
      </c>
    </row>
    <row r="276" ht="15" hidden="1">
      <c r="B276" s="42" t="s">
        <v>76</v>
      </c>
    </row>
    <row r="277" ht="15" hidden="1">
      <c r="B277" s="42" t="s">
        <v>77</v>
      </c>
    </row>
    <row r="278" ht="15" hidden="1">
      <c r="B278" s="42" t="s">
        <v>78</v>
      </c>
    </row>
    <row r="279" ht="15" hidden="1">
      <c r="B279" s="42" t="s">
        <v>79</v>
      </c>
    </row>
    <row r="280" ht="15" hidden="1">
      <c r="B280" s="42" t="s">
        <v>80</v>
      </c>
    </row>
    <row r="281" ht="15" hidden="1">
      <c r="B281" s="42" t="s">
        <v>195</v>
      </c>
    </row>
    <row r="282" ht="15" hidden="1">
      <c r="B282" s="42" t="s">
        <v>196</v>
      </c>
    </row>
    <row r="283" ht="15" hidden="1">
      <c r="B283" s="42" t="s">
        <v>197</v>
      </c>
    </row>
    <row r="284" ht="15" hidden="1">
      <c r="B284" s="42" t="s">
        <v>198</v>
      </c>
    </row>
    <row r="285" ht="15" hidden="1">
      <c r="B285" s="42"/>
    </row>
    <row r="286" ht="30" hidden="1">
      <c r="B286" s="42" t="s">
        <v>270</v>
      </c>
    </row>
    <row r="287" ht="15" hidden="1">
      <c r="B287" s="42"/>
    </row>
    <row r="288" ht="15" hidden="1">
      <c r="B288" s="42"/>
    </row>
    <row r="289" ht="15" hidden="1">
      <c r="B289" s="42" t="s">
        <v>46</v>
      </c>
    </row>
    <row r="290" ht="30" hidden="1">
      <c r="B290" s="42" t="s">
        <v>199</v>
      </c>
    </row>
    <row r="291" ht="30" hidden="1">
      <c r="B291" s="42" t="s">
        <v>200</v>
      </c>
    </row>
    <row r="292" ht="45" hidden="1">
      <c r="B292" s="42" t="s">
        <v>201</v>
      </c>
    </row>
    <row r="293" ht="15" hidden="1">
      <c r="B293" s="42" t="s">
        <v>202</v>
      </c>
    </row>
    <row r="294" ht="15" hidden="1">
      <c r="B294" s="42"/>
    </row>
    <row r="295" ht="15" hidden="1">
      <c r="B295" s="42" t="s">
        <v>203</v>
      </c>
    </row>
    <row r="296" ht="30" hidden="1">
      <c r="B296" s="42" t="s">
        <v>204</v>
      </c>
    </row>
    <row r="297" ht="15" hidden="1">
      <c r="B297" s="42" t="s">
        <v>205</v>
      </c>
    </row>
    <row r="298" ht="15" hidden="1">
      <c r="B298" s="42" t="s">
        <v>206</v>
      </c>
    </row>
    <row r="299" ht="15" hidden="1">
      <c r="B299" s="42" t="s">
        <v>207</v>
      </c>
    </row>
    <row r="300" ht="15" hidden="1">
      <c r="B300" s="42" t="s">
        <v>208</v>
      </c>
    </row>
    <row r="301" ht="15" hidden="1">
      <c r="B301" s="42"/>
    </row>
    <row r="302" ht="30" hidden="1">
      <c r="B302" s="42" t="s">
        <v>270</v>
      </c>
    </row>
    <row r="303" ht="15" hidden="1">
      <c r="B303" s="42"/>
    </row>
    <row r="304" ht="15" hidden="1">
      <c r="B304" s="42" t="s">
        <v>95</v>
      </c>
    </row>
    <row r="305" ht="15" hidden="1">
      <c r="B305" s="42"/>
    </row>
    <row r="306" ht="30" hidden="1">
      <c r="B306" s="42" t="s">
        <v>47</v>
      </c>
    </row>
    <row r="307" ht="30" hidden="1">
      <c r="B307" s="42" t="s">
        <v>381</v>
      </c>
    </row>
    <row r="308" ht="30" hidden="1">
      <c r="B308" s="42" t="s">
        <v>246</v>
      </c>
    </row>
    <row r="309" ht="30" hidden="1">
      <c r="B309" s="42" t="s">
        <v>247</v>
      </c>
    </row>
    <row r="310" ht="45" hidden="1">
      <c r="B310" s="42" t="s">
        <v>248</v>
      </c>
    </row>
    <row r="311" ht="15" hidden="1">
      <c r="B311" s="42" t="s">
        <v>249</v>
      </c>
    </row>
    <row r="312" ht="15" hidden="1">
      <c r="B312" s="42" t="s">
        <v>82</v>
      </c>
    </row>
    <row r="313" ht="15" hidden="1">
      <c r="B313" s="42" t="s">
        <v>83</v>
      </c>
    </row>
    <row r="314" ht="15" hidden="1">
      <c r="B314" s="42"/>
    </row>
    <row r="315" ht="30" hidden="1">
      <c r="B315" s="45" t="s">
        <v>84</v>
      </c>
    </row>
    <row r="316" ht="15" hidden="1">
      <c r="B316" s="45" t="s">
        <v>30</v>
      </c>
    </row>
    <row r="317" ht="15" hidden="1">
      <c r="B317" s="45" t="s">
        <v>85</v>
      </c>
    </row>
    <row r="318" ht="15" hidden="1">
      <c r="B318" s="45" t="s">
        <v>86</v>
      </c>
    </row>
    <row r="319" ht="15" hidden="1">
      <c r="B319" s="45" t="s">
        <v>87</v>
      </c>
    </row>
    <row r="320" ht="15" hidden="1">
      <c r="B320" s="45" t="s">
        <v>88</v>
      </c>
    </row>
    <row r="321" ht="15" hidden="1">
      <c r="B321" s="45" t="s">
        <v>89</v>
      </c>
    </row>
    <row r="322" ht="15" hidden="1">
      <c r="B322" s="45" t="s">
        <v>33</v>
      </c>
    </row>
    <row r="323" ht="15" hidden="1">
      <c r="B323" s="45" t="s">
        <v>90</v>
      </c>
    </row>
    <row r="324" ht="15" hidden="1">
      <c r="B324" s="45"/>
    </row>
    <row r="325" ht="30" hidden="1">
      <c r="B325" s="42" t="s">
        <v>91</v>
      </c>
    </row>
    <row r="326" ht="15" hidden="1">
      <c r="B326" s="45"/>
    </row>
    <row r="327" ht="15" hidden="1">
      <c r="B327" s="45"/>
    </row>
    <row r="328" ht="15" hidden="1">
      <c r="B328" s="42" t="s">
        <v>132</v>
      </c>
    </row>
    <row r="329" ht="30" hidden="1">
      <c r="B329" s="42" t="s">
        <v>322</v>
      </c>
    </row>
    <row r="330" ht="60" hidden="1">
      <c r="B330" s="42" t="s">
        <v>323</v>
      </c>
    </row>
    <row r="331" ht="75" hidden="1">
      <c r="B331" s="42" t="s">
        <v>324</v>
      </c>
    </row>
    <row r="332" ht="15" hidden="1">
      <c r="B332" s="42"/>
    </row>
    <row r="333" ht="15" hidden="1">
      <c r="B333" s="46" t="s">
        <v>325</v>
      </c>
    </row>
    <row r="334" ht="60" hidden="1">
      <c r="B334" s="42" t="s">
        <v>326</v>
      </c>
    </row>
    <row r="335" ht="15" hidden="1">
      <c r="B335" s="42"/>
    </row>
    <row r="336" ht="15" hidden="1">
      <c r="B336" s="42"/>
    </row>
    <row r="337" ht="15" hidden="1">
      <c r="B337" s="42"/>
    </row>
    <row r="338" ht="15" hidden="1">
      <c r="B338" s="42"/>
    </row>
    <row r="339" ht="15" hidden="1">
      <c r="B339" s="42" t="s">
        <v>327</v>
      </c>
    </row>
    <row r="340" ht="15" hidden="1">
      <c r="B340" s="42"/>
    </row>
    <row r="341" ht="15" hidden="1">
      <c r="B341" s="42" t="s">
        <v>328</v>
      </c>
    </row>
    <row r="342" ht="15" hidden="1">
      <c r="B342" s="42"/>
    </row>
    <row r="343" ht="45" hidden="1">
      <c r="B343" s="42" t="s">
        <v>261</v>
      </c>
    </row>
    <row r="344" ht="15" hidden="1">
      <c r="B344" s="42"/>
    </row>
    <row r="345" ht="15" hidden="1">
      <c r="B345" s="42"/>
    </row>
    <row r="346" ht="15" hidden="1">
      <c r="B346" s="42"/>
    </row>
    <row r="347" ht="15" hidden="1">
      <c r="B347" s="42" t="s">
        <v>264</v>
      </c>
    </row>
    <row r="348" ht="30" hidden="1">
      <c r="B348" s="42" t="s">
        <v>265</v>
      </c>
    </row>
    <row r="349" ht="45" hidden="1">
      <c r="B349" s="42" t="s">
        <v>266</v>
      </c>
    </row>
    <row r="350" ht="45" hidden="1">
      <c r="B350" s="42" t="s">
        <v>267</v>
      </c>
    </row>
    <row r="351" ht="30" hidden="1">
      <c r="B351" s="42" t="s">
        <v>228</v>
      </c>
    </row>
    <row r="352" ht="30" hidden="1">
      <c r="B352" s="42" t="s">
        <v>229</v>
      </c>
    </row>
    <row r="353" ht="30" hidden="1">
      <c r="B353" s="42" t="s">
        <v>272</v>
      </c>
    </row>
    <row r="354" ht="60" hidden="1">
      <c r="B354" s="42" t="s">
        <v>273</v>
      </c>
    </row>
    <row r="355" ht="30" hidden="1">
      <c r="B355" s="42" t="s">
        <v>274</v>
      </c>
    </row>
    <row r="356" ht="60" hidden="1">
      <c r="B356" s="42" t="s">
        <v>275</v>
      </c>
    </row>
    <row r="357" ht="45" hidden="1">
      <c r="B357" s="42" t="s">
        <v>276</v>
      </c>
    </row>
    <row r="358" ht="30" hidden="1">
      <c r="B358" s="42" t="s">
        <v>277</v>
      </c>
    </row>
    <row r="359" ht="15" hidden="1">
      <c r="B359" s="42"/>
    </row>
    <row r="360" ht="45" hidden="1">
      <c r="B360" s="42" t="s">
        <v>278</v>
      </c>
    </row>
    <row r="361" ht="15" hidden="1">
      <c r="B361" s="42"/>
    </row>
    <row r="362" ht="15" hidden="1">
      <c r="B362" s="42"/>
    </row>
    <row r="363" ht="15" hidden="1">
      <c r="B363" s="42"/>
    </row>
    <row r="364" ht="15" hidden="1">
      <c r="B364" s="42" t="s">
        <v>376</v>
      </c>
    </row>
    <row r="365" ht="30" hidden="1">
      <c r="B365" s="42" t="s">
        <v>279</v>
      </c>
    </row>
    <row r="366" ht="15" hidden="1">
      <c r="B366" s="42"/>
    </row>
    <row r="367" ht="30" hidden="1">
      <c r="B367" s="42" t="s">
        <v>280</v>
      </c>
    </row>
    <row r="368" ht="15" hidden="1">
      <c r="B368" s="42"/>
    </row>
    <row r="369" ht="30" hidden="1">
      <c r="B369" s="42" t="s">
        <v>281</v>
      </c>
    </row>
    <row r="370" ht="15" hidden="1">
      <c r="B370" s="42"/>
    </row>
    <row r="371" ht="30" hidden="1">
      <c r="B371" s="42" t="s">
        <v>99</v>
      </c>
    </row>
    <row r="372" ht="15" hidden="1">
      <c r="B372" s="42"/>
    </row>
    <row r="373" ht="15" hidden="1">
      <c r="B373" s="42" t="s">
        <v>27</v>
      </c>
    </row>
    <row r="374" ht="15" hidden="1">
      <c r="B374" s="42"/>
    </row>
    <row r="375" ht="15" hidden="1">
      <c r="B375" s="42" t="s">
        <v>28</v>
      </c>
    </row>
    <row r="376" ht="15" hidden="1">
      <c r="B376" s="42"/>
    </row>
    <row r="377" ht="15" hidden="1">
      <c r="B377" s="42" t="s">
        <v>29</v>
      </c>
    </row>
    <row r="378" ht="30" hidden="1">
      <c r="B378" s="42" t="s">
        <v>204</v>
      </c>
    </row>
    <row r="379" ht="15" hidden="1">
      <c r="B379" s="42" t="s">
        <v>30</v>
      </c>
    </row>
    <row r="380" ht="15" hidden="1">
      <c r="B380" s="42" t="s">
        <v>31</v>
      </c>
    </row>
    <row r="381" ht="15" hidden="1">
      <c r="B381" s="42" t="s">
        <v>32</v>
      </c>
    </row>
    <row r="382" ht="15" hidden="1">
      <c r="B382" s="42" t="s">
        <v>33</v>
      </c>
    </row>
    <row r="383" ht="15" hidden="1">
      <c r="B383" s="42" t="s">
        <v>208</v>
      </c>
    </row>
    <row r="384" ht="15" hidden="1">
      <c r="B384" s="42"/>
    </row>
    <row r="385" ht="45" hidden="1">
      <c r="B385" s="42" t="s">
        <v>215</v>
      </c>
    </row>
    <row r="386" ht="15" hidden="1">
      <c r="B386" s="42"/>
    </row>
    <row r="387" ht="15" hidden="1">
      <c r="B387" s="42"/>
    </row>
    <row r="388" ht="15" hidden="1">
      <c r="B388" s="42" t="s">
        <v>240</v>
      </c>
    </row>
    <row r="389" ht="15" hidden="1">
      <c r="B389" s="42"/>
    </row>
    <row r="390" ht="30" hidden="1">
      <c r="B390" s="42" t="s">
        <v>216</v>
      </c>
    </row>
    <row r="391" ht="60" hidden="1">
      <c r="B391" s="45" t="s">
        <v>241</v>
      </c>
    </row>
    <row r="392" ht="15" hidden="1">
      <c r="B392" s="42"/>
    </row>
    <row r="393" ht="75" hidden="1">
      <c r="B393" s="42" t="s">
        <v>217</v>
      </c>
    </row>
    <row r="394" ht="15" hidden="1">
      <c r="B394" s="42"/>
    </row>
    <row r="395" ht="45" hidden="1">
      <c r="B395" s="42" t="s">
        <v>278</v>
      </c>
    </row>
    <row r="396" ht="15" hidden="1">
      <c r="B396" s="42"/>
    </row>
    <row r="397" ht="15" hidden="1">
      <c r="B397" s="42"/>
    </row>
    <row r="398" ht="15" hidden="1">
      <c r="B398" s="42"/>
    </row>
    <row r="399" ht="15" hidden="1">
      <c r="B399" s="42" t="s">
        <v>100</v>
      </c>
    </row>
    <row r="400" ht="75" hidden="1">
      <c r="B400" s="42" t="s">
        <v>209</v>
      </c>
    </row>
    <row r="401" ht="15" hidden="1">
      <c r="B401" s="42"/>
    </row>
    <row r="402" ht="75" hidden="1">
      <c r="B402" s="42" t="s">
        <v>210</v>
      </c>
    </row>
    <row r="403" ht="15" hidden="1">
      <c r="B403" s="42"/>
    </row>
    <row r="404" ht="45" hidden="1">
      <c r="B404" s="42" t="s">
        <v>278</v>
      </c>
    </row>
    <row r="405" ht="15" hidden="1">
      <c r="B405" s="42"/>
    </row>
    <row r="406" ht="15" hidden="1">
      <c r="B406" s="42"/>
    </row>
    <row r="407" ht="15" hidden="1">
      <c r="B407" s="42" t="s">
        <v>380</v>
      </c>
    </row>
    <row r="408" ht="30" hidden="1">
      <c r="B408" s="42" t="s">
        <v>211</v>
      </c>
    </row>
    <row r="409" ht="90" hidden="1">
      <c r="B409" s="42" t="s">
        <v>212</v>
      </c>
    </row>
    <row r="410" ht="15" hidden="1">
      <c r="B410" s="42"/>
    </row>
    <row r="411" ht="75" hidden="1">
      <c r="B411" s="42" t="s">
        <v>230</v>
      </c>
    </row>
    <row r="412" ht="15" hidden="1">
      <c r="B412" s="42"/>
    </row>
    <row r="413" ht="45" hidden="1">
      <c r="B413" s="42" t="s">
        <v>278</v>
      </c>
    </row>
    <row r="414" ht="15" hidden="1">
      <c r="B414" s="42"/>
    </row>
    <row r="415" ht="15" hidden="1">
      <c r="B415" s="42"/>
    </row>
    <row r="416" ht="15" hidden="1">
      <c r="B416" s="42" t="s">
        <v>231</v>
      </c>
    </row>
    <row r="417" ht="105" hidden="1">
      <c r="B417" s="42" t="s">
        <v>242</v>
      </c>
    </row>
    <row r="418" ht="15" hidden="1">
      <c r="B418" s="42"/>
    </row>
    <row r="419" ht="75" hidden="1">
      <c r="B419" s="42" t="s">
        <v>243</v>
      </c>
    </row>
    <row r="420" ht="15" hidden="1">
      <c r="B420" s="42"/>
    </row>
    <row r="421" ht="45" hidden="1">
      <c r="B421" s="42" t="s">
        <v>278</v>
      </c>
    </row>
    <row r="422" ht="15" hidden="1">
      <c r="B422" s="42"/>
    </row>
    <row r="423" ht="15" hidden="1">
      <c r="B423" s="42"/>
    </row>
    <row r="424" ht="15" hidden="1">
      <c r="B424" s="42"/>
    </row>
    <row r="425" ht="15" hidden="1">
      <c r="B425" s="42"/>
    </row>
    <row r="426" ht="15" hidden="1">
      <c r="B426" s="42"/>
    </row>
    <row r="427" ht="15" hidden="1">
      <c r="B427" s="42"/>
    </row>
    <row r="428" ht="15" hidden="1">
      <c r="B428" s="42"/>
    </row>
    <row r="429" ht="15" hidden="1">
      <c r="B429" s="42"/>
    </row>
    <row r="430" ht="15" hidden="1">
      <c r="B430" s="42"/>
    </row>
    <row r="431" ht="15" hidden="1">
      <c r="B431" s="42"/>
    </row>
    <row r="432" ht="15" hidden="1">
      <c r="B432" s="42" t="s">
        <v>244</v>
      </c>
    </row>
    <row r="433" ht="135" hidden="1">
      <c r="B433" s="42" t="s">
        <v>245</v>
      </c>
    </row>
    <row r="434" ht="45" hidden="1">
      <c r="B434" s="42" t="s">
        <v>34</v>
      </c>
    </row>
    <row r="435" ht="30" hidden="1">
      <c r="B435" s="42" t="s">
        <v>127</v>
      </c>
    </row>
    <row r="436" ht="30" hidden="1">
      <c r="B436" s="42" t="s">
        <v>128</v>
      </c>
    </row>
    <row r="437" ht="15" hidden="1">
      <c r="B437" s="42"/>
    </row>
    <row r="438" ht="75" hidden="1">
      <c r="B438" s="42" t="s">
        <v>129</v>
      </c>
    </row>
    <row r="439" ht="15" hidden="1">
      <c r="B439" s="42"/>
    </row>
    <row r="440" ht="45" hidden="1">
      <c r="B440" s="42" t="s">
        <v>278</v>
      </c>
    </row>
    <row r="441" ht="15" hidden="1">
      <c r="B441" s="42"/>
    </row>
    <row r="442" ht="15" hidden="1">
      <c r="B442" s="42"/>
    </row>
    <row r="443" ht="15" hidden="1">
      <c r="B443" s="42" t="s">
        <v>130</v>
      </c>
    </row>
    <row r="444" ht="30" hidden="1">
      <c r="B444" s="42" t="s">
        <v>131</v>
      </c>
    </row>
    <row r="445" ht="90" hidden="1">
      <c r="B445" s="42" t="s">
        <v>183</v>
      </c>
    </row>
    <row r="446" ht="15" hidden="1">
      <c r="B446" s="42"/>
    </row>
    <row r="447" ht="60" hidden="1">
      <c r="B447" s="42" t="s">
        <v>184</v>
      </c>
    </row>
    <row r="448" ht="15" hidden="1">
      <c r="B448" s="42"/>
    </row>
    <row r="449" ht="45" hidden="1">
      <c r="B449" s="42" t="s">
        <v>185</v>
      </c>
    </row>
  </sheetData>
  <printOptions/>
  <pageMargins left="0.7874015748031497" right="0.3937007874015748" top="0.5905511811023623" bottom="0.7874015748031497" header="0.5118110236220472" footer="0.6299212598425197"/>
  <pageSetup horizontalDpi="360" verticalDpi="360" orientation="portrait" paperSize="9" r:id="rId2"/>
  <headerFooter alignWithMargins="0">
    <oddFooter>&amp;R&amp;"Arial,Podebljano"&amp;8&amp;P od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0"/>
  <sheetViews>
    <sheetView tabSelected="1" view="pageBreakPreview" zoomScale="130" zoomScaleSheetLayoutView="130" zoomScalePageLayoutView="112" workbookViewId="0" topLeftCell="A334">
      <selection activeCell="B344" sqref="B344"/>
    </sheetView>
  </sheetViews>
  <sheetFormatPr defaultColWidth="9.140625" defaultRowHeight="12.75"/>
  <cols>
    <col min="1" max="1" width="8.28125" style="57" customWidth="1"/>
    <col min="2" max="2" width="40.7109375" style="58" customWidth="1"/>
    <col min="3" max="3" width="7.8515625" style="59" customWidth="1"/>
    <col min="4" max="4" width="9.00390625" style="66" customWidth="1"/>
    <col min="5" max="5" width="10.8515625" style="60" customWidth="1"/>
    <col min="6" max="6" width="14.00390625" style="60" customWidth="1"/>
    <col min="7" max="7" width="9.140625" style="70" customWidth="1"/>
    <col min="8" max="8" width="10.28125" style="70" bestFit="1" customWidth="1"/>
    <col min="9" max="16384" width="9.140625" style="70" customWidth="1"/>
  </cols>
  <sheetData>
    <row r="1" spans="1:6" s="69" customFormat="1" ht="12">
      <c r="A1" s="53" t="s">
        <v>646</v>
      </c>
      <c r="B1" s="54" t="s">
        <v>651</v>
      </c>
      <c r="C1" s="55" t="s">
        <v>647</v>
      </c>
      <c r="D1" s="56" t="s">
        <v>648</v>
      </c>
      <c r="E1" s="56" t="s">
        <v>649</v>
      </c>
      <c r="F1" s="56" t="s">
        <v>650</v>
      </c>
    </row>
    <row r="2" ht="12">
      <c r="D2" s="60"/>
    </row>
    <row r="3" spans="1:6" ht="13.8">
      <c r="A3" s="61" t="s">
        <v>382</v>
      </c>
      <c r="B3" s="52" t="s">
        <v>101</v>
      </c>
      <c r="C3" s="62"/>
      <c r="D3" s="63"/>
      <c r="E3" s="64"/>
      <c r="F3" s="64"/>
    </row>
    <row r="4" ht="12.75">
      <c r="B4" s="65"/>
    </row>
    <row r="5" spans="1:2" ht="12">
      <c r="A5" s="67" t="s">
        <v>383</v>
      </c>
      <c r="B5" s="68" t="s">
        <v>308</v>
      </c>
    </row>
    <row r="7" spans="1:6" ht="63.6" customHeight="1">
      <c r="A7" s="57" t="s">
        <v>384</v>
      </c>
      <c r="B7" s="65" t="s">
        <v>563</v>
      </c>
      <c r="C7" s="71" t="s">
        <v>506</v>
      </c>
      <c r="D7" s="66">
        <v>24</v>
      </c>
      <c r="E7" s="49"/>
      <c r="F7" s="60">
        <f>D7*E7</f>
        <v>0</v>
      </c>
    </row>
    <row r="8" ht="12.75">
      <c r="B8" s="65"/>
    </row>
    <row r="9" spans="1:6" ht="42.6" customHeight="1">
      <c r="A9" s="57" t="s">
        <v>385</v>
      </c>
      <c r="B9" s="65" t="s">
        <v>446</v>
      </c>
      <c r="C9" s="71" t="s">
        <v>48</v>
      </c>
      <c r="D9" s="72">
        <v>18</v>
      </c>
      <c r="E9" s="49"/>
      <c r="F9" s="60">
        <f>D9*E9</f>
        <v>0</v>
      </c>
    </row>
    <row r="10" spans="1:2" ht="12.75">
      <c r="A10" s="73"/>
      <c r="B10" s="65"/>
    </row>
    <row r="11" spans="1:6" ht="40.2" customHeight="1">
      <c r="A11" s="57" t="s">
        <v>386</v>
      </c>
      <c r="B11" s="65" t="s">
        <v>564</v>
      </c>
      <c r="C11" s="59" t="s">
        <v>36</v>
      </c>
      <c r="D11" s="66">
        <v>24</v>
      </c>
      <c r="E11" s="49"/>
      <c r="F11" s="60">
        <f>D11*E11</f>
        <v>0</v>
      </c>
    </row>
    <row r="12" ht="12.75">
      <c r="B12" s="65"/>
    </row>
    <row r="13" spans="1:6" ht="75" customHeight="1">
      <c r="A13" s="57" t="s">
        <v>436</v>
      </c>
      <c r="B13" s="65" t="s">
        <v>566</v>
      </c>
      <c r="C13" s="59" t="s">
        <v>507</v>
      </c>
      <c r="D13" s="66">
        <v>6</v>
      </c>
      <c r="E13" s="49"/>
      <c r="F13" s="60">
        <f>D13*E13</f>
        <v>0</v>
      </c>
    </row>
    <row r="14" ht="12.75">
      <c r="B14" s="65"/>
    </row>
    <row r="15" spans="1:6" ht="63.6" customHeight="1">
      <c r="A15" s="57" t="s">
        <v>387</v>
      </c>
      <c r="B15" s="65" t="s">
        <v>565</v>
      </c>
      <c r="C15" s="59" t="s">
        <v>507</v>
      </c>
      <c r="D15" s="66">
        <v>4.2</v>
      </c>
      <c r="E15" s="49"/>
      <c r="F15" s="60">
        <f>D15*E15</f>
        <v>0</v>
      </c>
    </row>
    <row r="16" spans="2:6" ht="12.75">
      <c r="B16" s="65"/>
      <c r="C16" s="70"/>
      <c r="D16" s="70"/>
      <c r="E16" s="70"/>
      <c r="F16" s="70"/>
    </row>
    <row r="17" spans="1:6" ht="52.2" customHeight="1">
      <c r="A17" s="57" t="s">
        <v>437</v>
      </c>
      <c r="B17" s="65" t="s">
        <v>567</v>
      </c>
      <c r="C17" s="59" t="s">
        <v>507</v>
      </c>
      <c r="D17" s="66">
        <v>0.95</v>
      </c>
      <c r="E17" s="49"/>
      <c r="F17" s="60">
        <f>D17*E17</f>
        <v>0</v>
      </c>
    </row>
    <row r="18" ht="12.75">
      <c r="B18" s="65"/>
    </row>
    <row r="19" spans="1:6" ht="46.2" customHeight="1">
      <c r="A19" s="57" t="s">
        <v>438</v>
      </c>
      <c r="B19" s="65" t="s">
        <v>568</v>
      </c>
      <c r="C19" s="59" t="s">
        <v>507</v>
      </c>
      <c r="D19" s="66">
        <v>1.2</v>
      </c>
      <c r="E19" s="49"/>
      <c r="F19" s="60">
        <f>D19*E19</f>
        <v>0</v>
      </c>
    </row>
    <row r="20" ht="12.75">
      <c r="B20" s="65"/>
    </row>
    <row r="21" spans="1:6" ht="57.6" customHeight="1">
      <c r="A21" s="57" t="s">
        <v>439</v>
      </c>
      <c r="B21" s="65" t="s">
        <v>569</v>
      </c>
      <c r="C21" s="59" t="s">
        <v>507</v>
      </c>
      <c r="D21" s="66">
        <v>1.2</v>
      </c>
      <c r="E21" s="49"/>
      <c r="F21" s="60">
        <f>D21*E21</f>
        <v>0</v>
      </c>
    </row>
    <row r="22" ht="12.75">
      <c r="B22" s="65"/>
    </row>
    <row r="23" spans="1:6" ht="58.2" customHeight="1">
      <c r="A23" s="57" t="s">
        <v>440</v>
      </c>
      <c r="B23" s="65" t="s">
        <v>570</v>
      </c>
      <c r="C23" s="59" t="s">
        <v>506</v>
      </c>
      <c r="D23" s="66">
        <v>72</v>
      </c>
      <c r="E23" s="49"/>
      <c r="F23" s="60">
        <f>D23*E23</f>
        <v>0</v>
      </c>
    </row>
    <row r="24" spans="1:2" ht="12.75">
      <c r="A24" s="73"/>
      <c r="B24" s="65"/>
    </row>
    <row r="25" spans="1:2" ht="40.2" customHeight="1">
      <c r="A25" s="57" t="s">
        <v>441</v>
      </c>
      <c r="B25" s="65" t="s">
        <v>571</v>
      </c>
    </row>
    <row r="26" spans="2:6" ht="12.75">
      <c r="B26" s="74" t="s">
        <v>433</v>
      </c>
      <c r="C26" s="59" t="s">
        <v>168</v>
      </c>
      <c r="D26" s="72">
        <v>1</v>
      </c>
      <c r="E26" s="49"/>
      <c r="F26" s="60">
        <f>D26*E26</f>
        <v>0</v>
      </c>
    </row>
    <row r="27" spans="2:6" ht="12.75">
      <c r="B27" s="74" t="s">
        <v>434</v>
      </c>
      <c r="C27" s="59" t="s">
        <v>168</v>
      </c>
      <c r="D27" s="72">
        <v>2</v>
      </c>
      <c r="E27" s="49"/>
      <c r="F27" s="60">
        <f>D27*E27</f>
        <v>0</v>
      </c>
    </row>
    <row r="28" ht="12.75">
      <c r="B28" s="65"/>
    </row>
    <row r="29" spans="1:6" ht="40.8" customHeight="1">
      <c r="A29" s="57" t="s">
        <v>448</v>
      </c>
      <c r="B29" s="65" t="s">
        <v>572</v>
      </c>
      <c r="C29" s="59" t="s">
        <v>507</v>
      </c>
      <c r="D29" s="66">
        <v>12</v>
      </c>
      <c r="E29" s="49"/>
      <c r="F29" s="60">
        <f>D29*E29</f>
        <v>0</v>
      </c>
    </row>
    <row r="31" spans="1:6" ht="12">
      <c r="A31" s="75" t="str">
        <f>A5</f>
        <v>1.1.</v>
      </c>
      <c r="B31" s="76" t="str">
        <f>"UKUPNO "&amp;B5</f>
        <v>UKUPNO PRIPREMNI RADOVI</v>
      </c>
      <c r="C31" s="55"/>
      <c r="D31" s="77"/>
      <c r="E31" s="78"/>
      <c r="F31" s="78">
        <f>SUM(F7,F9,F11,F13,F15,F17,F19,F21,F23,F26:F27,F29)</f>
        <v>0</v>
      </c>
    </row>
    <row r="32" spans="1:6" ht="12">
      <c r="A32" s="67"/>
      <c r="B32" s="79"/>
      <c r="C32" s="80"/>
      <c r="D32" s="81"/>
      <c r="E32" s="82"/>
      <c r="F32" s="82"/>
    </row>
    <row r="33" spans="1:2" ht="12">
      <c r="A33" s="67" t="s">
        <v>388</v>
      </c>
      <c r="B33" s="68" t="s">
        <v>0</v>
      </c>
    </row>
    <row r="35" spans="1:6" ht="68.4" customHeight="1">
      <c r="A35" s="57" t="s">
        <v>410</v>
      </c>
      <c r="B35" s="58" t="s">
        <v>573</v>
      </c>
      <c r="C35" s="59" t="s">
        <v>507</v>
      </c>
      <c r="D35" s="66">
        <v>30</v>
      </c>
      <c r="E35" s="49"/>
      <c r="F35" s="60">
        <f>D35*E35</f>
        <v>0</v>
      </c>
    </row>
    <row r="36" ht="12.75">
      <c r="A36" s="73"/>
    </row>
    <row r="37" spans="1:6" ht="74.25" customHeight="1">
      <c r="A37" s="57" t="s">
        <v>411</v>
      </c>
      <c r="B37" s="65" t="s">
        <v>557</v>
      </c>
      <c r="C37" s="59" t="s">
        <v>507</v>
      </c>
      <c r="D37" s="66">
        <v>2.4</v>
      </c>
      <c r="E37" s="49"/>
      <c r="F37" s="60">
        <f>D37*E37</f>
        <v>0</v>
      </c>
    </row>
    <row r="38" ht="12.75">
      <c r="B38" s="74"/>
    </row>
    <row r="39" spans="1:6" ht="47.4">
      <c r="A39" s="57" t="s">
        <v>414</v>
      </c>
      <c r="B39" s="65" t="s">
        <v>574</v>
      </c>
      <c r="C39" s="59" t="s">
        <v>507</v>
      </c>
      <c r="D39" s="66">
        <v>12</v>
      </c>
      <c r="E39" s="49"/>
      <c r="F39" s="60">
        <f>D39*E39</f>
        <v>0</v>
      </c>
    </row>
    <row r="40" ht="12.75">
      <c r="B40" s="65"/>
    </row>
    <row r="41" spans="1:6" ht="52.8" customHeight="1">
      <c r="A41" s="57" t="s">
        <v>415</v>
      </c>
      <c r="B41" s="58" t="s">
        <v>575</v>
      </c>
      <c r="C41" s="59" t="s">
        <v>507</v>
      </c>
      <c r="D41" s="66">
        <v>12</v>
      </c>
      <c r="E41" s="49"/>
      <c r="F41" s="60">
        <f>D41*E41</f>
        <v>0</v>
      </c>
    </row>
    <row r="43" spans="1:6" ht="97.8" customHeight="1">
      <c r="A43" s="57" t="s">
        <v>416</v>
      </c>
      <c r="B43" s="65" t="s">
        <v>558</v>
      </c>
      <c r="C43" s="59" t="s">
        <v>507</v>
      </c>
      <c r="D43" s="66">
        <v>8</v>
      </c>
      <c r="E43" s="49"/>
      <c r="F43" s="60">
        <f>D43*E43</f>
        <v>0</v>
      </c>
    </row>
    <row r="44" ht="12.75">
      <c r="B44" s="65"/>
    </row>
    <row r="45" spans="1:6" ht="52.8" customHeight="1">
      <c r="A45" s="57" t="s">
        <v>417</v>
      </c>
      <c r="B45" s="65" t="s">
        <v>576</v>
      </c>
      <c r="C45" s="59" t="s">
        <v>506</v>
      </c>
      <c r="D45" s="66">
        <v>36</v>
      </c>
      <c r="E45" s="49"/>
      <c r="F45" s="60">
        <f>D45*E45</f>
        <v>0</v>
      </c>
    </row>
    <row r="47" spans="1:6" s="69" customFormat="1" ht="12">
      <c r="A47" s="75" t="str">
        <f>A33</f>
        <v>1.2.</v>
      </c>
      <c r="B47" s="83" t="str">
        <f>"UKUPNO "&amp;B33</f>
        <v>UKUPNO ZEMLJANI RADOVI</v>
      </c>
      <c r="C47" s="55"/>
      <c r="D47" s="77"/>
      <c r="E47" s="78"/>
      <c r="F47" s="78">
        <f>SUM(F35,F37,F39,F41,F43,F45)</f>
        <v>0</v>
      </c>
    </row>
    <row r="48" spans="1:6" s="69" customFormat="1" ht="12">
      <c r="A48" s="67"/>
      <c r="B48" s="68"/>
      <c r="C48" s="80"/>
      <c r="D48" s="81"/>
      <c r="E48" s="82"/>
      <c r="F48" s="82"/>
    </row>
    <row r="49" spans="1:2" ht="12">
      <c r="A49" s="67" t="s">
        <v>393</v>
      </c>
      <c r="B49" s="68" t="s">
        <v>119</v>
      </c>
    </row>
    <row r="51" spans="1:6" ht="53.4" customHeight="1">
      <c r="A51" s="57" t="s">
        <v>394</v>
      </c>
      <c r="B51" s="58" t="s">
        <v>577</v>
      </c>
      <c r="C51" s="59" t="s">
        <v>507</v>
      </c>
      <c r="D51" s="66">
        <v>1.44</v>
      </c>
      <c r="E51" s="49"/>
      <c r="F51" s="60">
        <f>D51*E51</f>
        <v>0</v>
      </c>
    </row>
    <row r="53" spans="1:6" ht="45" customHeight="1">
      <c r="A53" s="57" t="s">
        <v>395</v>
      </c>
      <c r="B53" s="58" t="s">
        <v>578</v>
      </c>
      <c r="C53" s="59" t="s">
        <v>507</v>
      </c>
      <c r="D53" s="66">
        <v>19.2</v>
      </c>
      <c r="E53" s="49"/>
      <c r="F53" s="60">
        <f>D53*E53</f>
        <v>0</v>
      </c>
    </row>
    <row r="55" spans="1:6" ht="38.25" customHeight="1">
      <c r="A55" s="57" t="s">
        <v>427</v>
      </c>
      <c r="B55" s="65" t="s">
        <v>579</v>
      </c>
      <c r="C55" s="59" t="s">
        <v>507</v>
      </c>
      <c r="D55" s="66">
        <v>2.4</v>
      </c>
      <c r="E55" s="49"/>
      <c r="F55" s="60">
        <f>D55*E55</f>
        <v>0</v>
      </c>
    </row>
    <row r="57" spans="1:6" ht="74.4" customHeight="1">
      <c r="A57" s="57" t="s">
        <v>428</v>
      </c>
      <c r="B57" s="65" t="s">
        <v>580</v>
      </c>
      <c r="C57" s="59" t="s">
        <v>507</v>
      </c>
      <c r="D57" s="66">
        <v>21.6</v>
      </c>
      <c r="E57" s="49"/>
      <c r="F57" s="60">
        <f>D57*E57</f>
        <v>0</v>
      </c>
    </row>
    <row r="58" ht="12.75">
      <c r="A58" s="73"/>
    </row>
    <row r="59" spans="1:6" ht="42.6" customHeight="1">
      <c r="A59" s="57" t="s">
        <v>429</v>
      </c>
      <c r="B59" s="65" t="s">
        <v>581</v>
      </c>
      <c r="C59" s="59" t="s">
        <v>507</v>
      </c>
      <c r="D59" s="66">
        <v>16.8</v>
      </c>
      <c r="E59" s="49"/>
      <c r="F59" s="60">
        <f>D59*E59</f>
        <v>0</v>
      </c>
    </row>
    <row r="60" ht="12.75">
      <c r="B60" s="65"/>
    </row>
    <row r="61" spans="1:6" ht="43.2" customHeight="1">
      <c r="A61" s="57" t="s">
        <v>430</v>
      </c>
      <c r="B61" s="65" t="s">
        <v>582</v>
      </c>
      <c r="C61" s="59" t="s">
        <v>507</v>
      </c>
      <c r="D61" s="66">
        <v>2.4</v>
      </c>
      <c r="E61" s="49"/>
      <c r="F61" s="60">
        <f>D61*E61</f>
        <v>0</v>
      </c>
    </row>
    <row r="63" spans="1:6" s="69" customFormat="1" ht="12">
      <c r="A63" s="75" t="str">
        <f>A49</f>
        <v>1.3.</v>
      </c>
      <c r="B63" s="83" t="str">
        <f>"UKUPNO "&amp;B49</f>
        <v>UKUPNO ARMIRANO-BETONSKI RADOVI</v>
      </c>
      <c r="C63" s="55"/>
      <c r="D63" s="77"/>
      <c r="E63" s="78"/>
      <c r="F63" s="78">
        <f>SUM(F51,F53,F55,F57,F59,F61)</f>
        <v>0</v>
      </c>
    </row>
    <row r="65" spans="1:6" ht="12">
      <c r="A65" s="84" t="s">
        <v>396</v>
      </c>
      <c r="B65" s="85" t="s">
        <v>133</v>
      </c>
      <c r="C65" s="86"/>
      <c r="D65" s="87"/>
      <c r="E65" s="88"/>
      <c r="F65" s="88"/>
    </row>
    <row r="67" spans="1:6" ht="55.2" customHeight="1">
      <c r="A67" s="57" t="s">
        <v>412</v>
      </c>
      <c r="B67" s="65" t="s">
        <v>583</v>
      </c>
      <c r="C67" s="59" t="s">
        <v>37</v>
      </c>
      <c r="D67" s="66">
        <v>1723</v>
      </c>
      <c r="E67" s="49"/>
      <c r="F67" s="60">
        <f>D67*E67</f>
        <v>0</v>
      </c>
    </row>
    <row r="68" ht="12.75">
      <c r="B68" s="65"/>
    </row>
    <row r="69" spans="1:6" ht="43.8" customHeight="1">
      <c r="A69" s="57" t="s">
        <v>413</v>
      </c>
      <c r="B69" s="65" t="s">
        <v>584</v>
      </c>
      <c r="C69" s="59" t="s">
        <v>37</v>
      </c>
      <c r="D69" s="66">
        <v>2106</v>
      </c>
      <c r="E69" s="49"/>
      <c r="F69" s="60">
        <f>D69*E69</f>
        <v>0</v>
      </c>
    </row>
    <row r="71" spans="1:6" ht="12">
      <c r="A71" s="75" t="str">
        <f>A65</f>
        <v>1.4.</v>
      </c>
      <c r="B71" s="83" t="str">
        <f>"UKUPNO "&amp;B65</f>
        <v>UKUPNO ARMIRAČKI RADOVI</v>
      </c>
      <c r="C71" s="89"/>
      <c r="D71" s="90"/>
      <c r="E71" s="91"/>
      <c r="F71" s="78">
        <f>SUM(F67,F69)</f>
        <v>0</v>
      </c>
    </row>
    <row r="72" spans="1:6" s="97" customFormat="1" ht="10.2">
      <c r="A72" s="92"/>
      <c r="B72" s="93"/>
      <c r="C72" s="94"/>
      <c r="D72" s="95"/>
      <c r="E72" s="96"/>
      <c r="F72" s="96"/>
    </row>
    <row r="73" spans="1:2" ht="12">
      <c r="A73" s="67" t="s">
        <v>397</v>
      </c>
      <c r="B73" s="68" t="s">
        <v>375</v>
      </c>
    </row>
    <row r="74" spans="1:6" s="97" customFormat="1" ht="10.2">
      <c r="A74" s="92"/>
      <c r="B74" s="93"/>
      <c r="C74" s="94"/>
      <c r="D74" s="95"/>
      <c r="E74" s="96"/>
      <c r="F74" s="96"/>
    </row>
    <row r="75" spans="1:6" ht="44.4" customHeight="1">
      <c r="A75" s="57" t="s">
        <v>398</v>
      </c>
      <c r="B75" s="58" t="s">
        <v>586</v>
      </c>
      <c r="C75" s="59" t="s">
        <v>506</v>
      </c>
      <c r="D75" s="66">
        <v>14.4</v>
      </c>
      <c r="E75" s="49"/>
      <c r="F75" s="60">
        <f>D75*E75</f>
        <v>0</v>
      </c>
    </row>
    <row r="76" spans="1:6" s="97" customFormat="1" ht="10.2">
      <c r="A76" s="92"/>
      <c r="B76" s="93"/>
      <c r="C76" s="94"/>
      <c r="D76" s="95"/>
      <c r="E76" s="96"/>
      <c r="F76" s="96"/>
    </row>
    <row r="77" spans="1:6" ht="30.6" customHeight="1">
      <c r="A77" s="57" t="s">
        <v>399</v>
      </c>
      <c r="B77" s="58" t="s">
        <v>585</v>
      </c>
      <c r="C77" s="59" t="s">
        <v>506</v>
      </c>
      <c r="D77" s="66">
        <v>3.6</v>
      </c>
      <c r="E77" s="49"/>
      <c r="F77" s="60">
        <f>D77*E77</f>
        <v>0</v>
      </c>
    </row>
    <row r="78" spans="1:6" s="97" customFormat="1" ht="10.2">
      <c r="A78" s="92"/>
      <c r="B78" s="93"/>
      <c r="C78" s="94"/>
      <c r="D78" s="95"/>
      <c r="E78" s="96"/>
      <c r="F78" s="96"/>
    </row>
    <row r="79" spans="1:6" ht="78.6" customHeight="1">
      <c r="A79" s="57" t="s">
        <v>400</v>
      </c>
      <c r="B79" s="58" t="s">
        <v>587</v>
      </c>
      <c r="C79" s="59" t="s">
        <v>506</v>
      </c>
      <c r="D79" s="66">
        <v>72</v>
      </c>
      <c r="E79" s="49"/>
      <c r="F79" s="60">
        <f>D79*E79</f>
        <v>0</v>
      </c>
    </row>
    <row r="80" spans="1:6" s="97" customFormat="1" ht="10.2">
      <c r="A80" s="92"/>
      <c r="B80" s="93"/>
      <c r="C80" s="94"/>
      <c r="D80" s="95"/>
      <c r="E80" s="96"/>
      <c r="F80" s="96"/>
    </row>
    <row r="81" spans="1:6" ht="30.6" customHeight="1">
      <c r="A81" s="57" t="s">
        <v>401</v>
      </c>
      <c r="B81" s="58" t="s">
        <v>588</v>
      </c>
      <c r="C81" s="59" t="s">
        <v>506</v>
      </c>
      <c r="D81" s="66">
        <v>2.4</v>
      </c>
      <c r="E81" s="49"/>
      <c r="F81" s="60">
        <f>D81*E81</f>
        <v>0</v>
      </c>
    </row>
    <row r="82" spans="1:6" s="97" customFormat="1" ht="10.2">
      <c r="A82" s="92"/>
      <c r="B82" s="93"/>
      <c r="C82" s="94"/>
      <c r="D82" s="95"/>
      <c r="E82" s="96"/>
      <c r="F82" s="96"/>
    </row>
    <row r="83" spans="1:6" ht="31.2" customHeight="1">
      <c r="A83" s="57" t="s">
        <v>402</v>
      </c>
      <c r="B83" s="58" t="s">
        <v>589</v>
      </c>
      <c r="C83" s="59" t="s">
        <v>506</v>
      </c>
      <c r="D83" s="66">
        <v>4.8</v>
      </c>
      <c r="E83" s="49"/>
      <c r="F83" s="60">
        <f>D83*E83</f>
        <v>0</v>
      </c>
    </row>
    <row r="84" spans="1:6" s="97" customFormat="1" ht="10.2">
      <c r="A84" s="92"/>
      <c r="B84" s="93"/>
      <c r="C84" s="94"/>
      <c r="D84" s="95"/>
      <c r="E84" s="96"/>
      <c r="F84" s="96"/>
    </row>
    <row r="85" spans="1:6" ht="30.6" customHeight="1">
      <c r="A85" s="57" t="s">
        <v>403</v>
      </c>
      <c r="B85" s="58" t="s">
        <v>590</v>
      </c>
      <c r="C85" s="59" t="s">
        <v>506</v>
      </c>
      <c r="D85" s="66">
        <v>1.2</v>
      </c>
      <c r="E85" s="49"/>
      <c r="F85" s="60">
        <f>D85*E85</f>
        <v>0</v>
      </c>
    </row>
    <row r="86" spans="1:6" s="97" customFormat="1" ht="10.2">
      <c r="A86" s="92"/>
      <c r="B86" s="93"/>
      <c r="C86" s="94"/>
      <c r="D86" s="95"/>
      <c r="E86" s="96"/>
      <c r="F86" s="96"/>
    </row>
    <row r="87" spans="1:6" ht="29.4" customHeight="1">
      <c r="A87" s="57" t="s">
        <v>404</v>
      </c>
      <c r="B87" s="58" t="s">
        <v>591</v>
      </c>
      <c r="C87" s="59" t="s">
        <v>506</v>
      </c>
      <c r="D87" s="66">
        <v>8.4</v>
      </c>
      <c r="E87" s="49"/>
      <c r="F87" s="60">
        <f>D87*E87</f>
        <v>0</v>
      </c>
    </row>
    <row r="88" spans="1:6" s="97" customFormat="1" ht="10.2">
      <c r="A88" s="92"/>
      <c r="B88" s="93"/>
      <c r="C88" s="94"/>
      <c r="D88" s="95"/>
      <c r="E88" s="96"/>
      <c r="F88" s="96"/>
    </row>
    <row r="89" spans="1:6" ht="40.8" customHeight="1">
      <c r="A89" s="57" t="s">
        <v>405</v>
      </c>
      <c r="B89" s="58" t="s">
        <v>592</v>
      </c>
      <c r="C89" s="59" t="s">
        <v>506</v>
      </c>
      <c r="D89" s="66">
        <v>1.2</v>
      </c>
      <c r="E89" s="49"/>
      <c r="F89" s="60">
        <f>D89*E89</f>
        <v>0</v>
      </c>
    </row>
    <row r="90" spans="1:6" s="97" customFormat="1" ht="10.2">
      <c r="A90" s="92"/>
      <c r="B90" s="93"/>
      <c r="C90" s="98"/>
      <c r="D90" s="95"/>
      <c r="E90" s="96"/>
      <c r="F90" s="96"/>
    </row>
    <row r="91" spans="1:6" ht="32.4" customHeight="1">
      <c r="A91" s="57" t="s">
        <v>449</v>
      </c>
      <c r="B91" s="58" t="s">
        <v>508</v>
      </c>
      <c r="C91" s="59" t="s">
        <v>506</v>
      </c>
      <c r="D91" s="66">
        <v>66</v>
      </c>
      <c r="E91" s="49"/>
      <c r="F91" s="60">
        <f>D91*E91</f>
        <v>0</v>
      </c>
    </row>
    <row r="92" spans="1:6" s="97" customFormat="1" ht="10.2">
      <c r="A92" s="92"/>
      <c r="B92" s="93"/>
      <c r="C92" s="94"/>
      <c r="D92" s="95"/>
      <c r="E92" s="96"/>
      <c r="F92" s="96"/>
    </row>
    <row r="93" spans="1:6" ht="101.4" customHeight="1">
      <c r="A93" s="57" t="s">
        <v>453</v>
      </c>
      <c r="B93" s="58" t="s">
        <v>594</v>
      </c>
      <c r="C93" s="59" t="s">
        <v>506</v>
      </c>
      <c r="D93" s="66">
        <v>26.4</v>
      </c>
      <c r="E93" s="49"/>
      <c r="F93" s="60">
        <f>D93*E93</f>
        <v>0</v>
      </c>
    </row>
    <row r="95" spans="1:6" ht="70.2" customHeight="1">
      <c r="A95" s="57" t="s">
        <v>454</v>
      </c>
      <c r="B95" s="65" t="s">
        <v>593</v>
      </c>
      <c r="C95" s="59" t="s">
        <v>506</v>
      </c>
      <c r="D95" s="66">
        <v>26.4</v>
      </c>
      <c r="E95" s="49"/>
      <c r="F95" s="60">
        <f>D95*E95</f>
        <v>0</v>
      </c>
    </row>
    <row r="97" spans="1:6" ht="13.2">
      <c r="A97" s="57" t="s">
        <v>455</v>
      </c>
      <c r="B97" s="65" t="s">
        <v>194</v>
      </c>
      <c r="C97" s="59" t="s">
        <v>506</v>
      </c>
      <c r="D97" s="66">
        <v>26.4</v>
      </c>
      <c r="E97" s="49"/>
      <c r="F97" s="60">
        <f>D97*E97</f>
        <v>0</v>
      </c>
    </row>
    <row r="98" ht="12.75">
      <c r="B98" s="65"/>
    </row>
    <row r="99" spans="1:6" ht="40.8" customHeight="1">
      <c r="A99" s="57" t="s">
        <v>456</v>
      </c>
      <c r="B99" s="58" t="s">
        <v>595</v>
      </c>
      <c r="C99" s="59" t="s">
        <v>506</v>
      </c>
      <c r="D99" s="66">
        <v>26.4</v>
      </c>
      <c r="E99" s="49"/>
      <c r="F99" s="60">
        <f>D99*E99</f>
        <v>0</v>
      </c>
    </row>
    <row r="101" spans="1:6" s="69" customFormat="1" ht="12">
      <c r="A101" s="75" t="str">
        <f>A73</f>
        <v>1.5.</v>
      </c>
      <c r="B101" s="83" t="str">
        <f>"UKUPNO "&amp;B73</f>
        <v>UKUPNO TESARSKI RADOVI</v>
      </c>
      <c r="C101" s="55"/>
      <c r="D101" s="77"/>
      <c r="E101" s="78"/>
      <c r="F101" s="78">
        <f>SUM(F75,F77,F79,F81,F83,F85,F87,F89,F91,F93,F95,F97,F99)</f>
        <v>0</v>
      </c>
    </row>
    <row r="103" spans="1:6" s="69" customFormat="1" ht="12">
      <c r="A103" s="67" t="s">
        <v>424</v>
      </c>
      <c r="B103" s="68" t="s">
        <v>118</v>
      </c>
      <c r="C103" s="80"/>
      <c r="D103" s="81"/>
      <c r="E103" s="82"/>
      <c r="F103" s="82"/>
    </row>
    <row r="105" spans="1:6" ht="55.8" customHeight="1">
      <c r="A105" s="57" t="s">
        <v>457</v>
      </c>
      <c r="B105" s="65" t="s">
        <v>559</v>
      </c>
      <c r="C105" s="59" t="s">
        <v>507</v>
      </c>
      <c r="D105" s="66">
        <v>14.4</v>
      </c>
      <c r="E105" s="49"/>
      <c r="F105" s="60">
        <f>D105*E105</f>
        <v>0</v>
      </c>
    </row>
    <row r="106" ht="12.75">
      <c r="B106" s="65"/>
    </row>
    <row r="107" spans="1:6" ht="42.6" customHeight="1">
      <c r="A107" s="57" t="s">
        <v>458</v>
      </c>
      <c r="B107" s="65" t="s">
        <v>445</v>
      </c>
      <c r="C107" s="59" t="s">
        <v>506</v>
      </c>
      <c r="D107" s="66">
        <v>38.4</v>
      </c>
      <c r="E107" s="49"/>
      <c r="F107" s="60">
        <f>D107*E107</f>
        <v>0</v>
      </c>
    </row>
    <row r="109" spans="1:6" ht="78" customHeight="1">
      <c r="A109" s="57" t="s">
        <v>459</v>
      </c>
      <c r="B109" s="65" t="s">
        <v>560</v>
      </c>
      <c r="C109" s="59" t="s">
        <v>506</v>
      </c>
      <c r="D109" s="66">
        <v>80</v>
      </c>
      <c r="E109" s="49"/>
      <c r="F109" s="60">
        <f>D109*E109</f>
        <v>0</v>
      </c>
    </row>
    <row r="110" ht="12.75">
      <c r="B110" s="65"/>
    </row>
    <row r="111" spans="1:6" ht="103.2" customHeight="1">
      <c r="A111" s="57" t="s">
        <v>460</v>
      </c>
      <c r="B111" s="58" t="s">
        <v>596</v>
      </c>
      <c r="C111" s="59" t="s">
        <v>506</v>
      </c>
      <c r="D111" s="66">
        <v>45</v>
      </c>
      <c r="E111" s="49"/>
      <c r="F111" s="60">
        <f>D111*E111</f>
        <v>0</v>
      </c>
    </row>
    <row r="112" ht="12.75">
      <c r="B112" s="65"/>
    </row>
    <row r="113" spans="1:6" ht="112.8" customHeight="1">
      <c r="A113" s="57" t="s">
        <v>461</v>
      </c>
      <c r="B113" s="58" t="s">
        <v>598</v>
      </c>
      <c r="C113" s="59" t="s">
        <v>506</v>
      </c>
      <c r="D113" s="66">
        <v>20</v>
      </c>
      <c r="E113" s="49"/>
      <c r="F113" s="60">
        <f>D113*E113</f>
        <v>0</v>
      </c>
    </row>
    <row r="115" spans="1:6" ht="33" customHeight="1">
      <c r="A115" s="57" t="s">
        <v>462</v>
      </c>
      <c r="B115" s="58" t="s">
        <v>451</v>
      </c>
      <c r="C115" s="59" t="s">
        <v>168</v>
      </c>
      <c r="D115" s="72">
        <v>18</v>
      </c>
      <c r="E115" s="49"/>
      <c r="F115" s="60">
        <f>D115*E115</f>
        <v>0</v>
      </c>
    </row>
    <row r="117" spans="1:6" ht="58.2" customHeight="1">
      <c r="A117" s="57" t="s">
        <v>463</v>
      </c>
      <c r="B117" s="65" t="s">
        <v>597</v>
      </c>
      <c r="C117" s="59" t="s">
        <v>506</v>
      </c>
      <c r="D117" s="66">
        <v>18</v>
      </c>
      <c r="E117" s="49"/>
      <c r="F117" s="60">
        <f>D117*E117</f>
        <v>0</v>
      </c>
    </row>
    <row r="119" spans="1:6" s="69" customFormat="1" ht="12">
      <c r="A119" s="75" t="str">
        <f>A103</f>
        <v>1.6.</v>
      </c>
      <c r="B119" s="83" t="str">
        <f>"UKUPNO "&amp;B103</f>
        <v>UKUPNO ZIDARSKI RADOVI</v>
      </c>
      <c r="C119" s="55"/>
      <c r="D119" s="77"/>
      <c r="E119" s="78"/>
      <c r="F119" s="78">
        <f>SUM(F105,F107,F109,F111,F113,F115,F117)</f>
        <v>0</v>
      </c>
    </row>
    <row r="121" spans="1:6" s="69" customFormat="1" ht="12">
      <c r="A121" s="99" t="str">
        <f>GraRad_P</f>
        <v>1.</v>
      </c>
      <c r="B121" s="100" t="s">
        <v>307</v>
      </c>
      <c r="C121" s="80"/>
      <c r="D121" s="81"/>
      <c r="E121" s="82"/>
      <c r="F121" s="82"/>
    </row>
    <row r="122" spans="1:6" s="69" customFormat="1" ht="12">
      <c r="A122" s="101" t="str">
        <f>A5</f>
        <v>1.1.</v>
      </c>
      <c r="B122" s="102" t="str">
        <f>"UKUPNO "&amp;B5&amp;":"</f>
        <v>UKUPNO PRIPREMNI RADOVI:</v>
      </c>
      <c r="C122" s="103"/>
      <c r="D122" s="104"/>
      <c r="E122" s="105"/>
      <c r="F122" s="105">
        <f>F31</f>
        <v>0</v>
      </c>
    </row>
    <row r="123" spans="1:6" s="69" customFormat="1" ht="12">
      <c r="A123" s="57" t="str">
        <f>A33</f>
        <v>1.2.</v>
      </c>
      <c r="B123" s="58" t="str">
        <f>"UKUPNO "&amp;B33&amp;":"</f>
        <v>UKUPNO ZEMLJANI RADOVI:</v>
      </c>
      <c r="C123" s="59"/>
      <c r="D123" s="66"/>
      <c r="E123" s="60"/>
      <c r="F123" s="60">
        <f>F47</f>
        <v>0</v>
      </c>
    </row>
    <row r="124" spans="1:6" s="69" customFormat="1" ht="12">
      <c r="A124" s="57" t="str">
        <f>A49</f>
        <v>1.3.</v>
      </c>
      <c r="B124" s="58" t="str">
        <f>"UKUPNO "&amp;B49&amp;":"</f>
        <v>UKUPNO ARMIRANO-BETONSKI RADOVI:</v>
      </c>
      <c r="C124" s="59"/>
      <c r="D124" s="66"/>
      <c r="E124" s="60"/>
      <c r="F124" s="60">
        <f>F63</f>
        <v>0</v>
      </c>
    </row>
    <row r="125" spans="1:6" s="69" customFormat="1" ht="12">
      <c r="A125" s="57" t="str">
        <f>A65</f>
        <v>1.4.</v>
      </c>
      <c r="B125" s="58" t="str">
        <f>"UKUPNO "&amp;B65&amp;":"</f>
        <v>UKUPNO ARMIRAČKI RADOVI:</v>
      </c>
      <c r="C125" s="59"/>
      <c r="D125" s="66"/>
      <c r="E125" s="60"/>
      <c r="F125" s="60">
        <f>F71</f>
        <v>0</v>
      </c>
    </row>
    <row r="126" spans="1:6" s="69" customFormat="1" ht="12">
      <c r="A126" s="57" t="str">
        <f>A73</f>
        <v>1.5.</v>
      </c>
      <c r="B126" s="58" t="str">
        <f>"UKUPNO "&amp;B73&amp;":"</f>
        <v>UKUPNO TESARSKI RADOVI:</v>
      </c>
      <c r="C126" s="59"/>
      <c r="D126" s="66"/>
      <c r="E126" s="60"/>
      <c r="F126" s="60">
        <f>F101</f>
        <v>0</v>
      </c>
    </row>
    <row r="127" spans="1:6" s="69" customFormat="1" ht="12">
      <c r="A127" s="106" t="str">
        <f>A103</f>
        <v>1.6.</v>
      </c>
      <c r="B127" s="107" t="str">
        <f>"UKUPNO "&amp;B103&amp;":"</f>
        <v>UKUPNO ZIDARSKI RADOVI:</v>
      </c>
      <c r="C127" s="108"/>
      <c r="D127" s="109"/>
      <c r="E127" s="110"/>
      <c r="F127" s="110">
        <f>F119</f>
        <v>0</v>
      </c>
    </row>
    <row r="128" spans="1:6" s="69" customFormat="1" ht="12.6" thickBot="1">
      <c r="A128" s="106"/>
      <c r="B128" s="107"/>
      <c r="C128" s="108"/>
      <c r="D128" s="109"/>
      <c r="E128" s="110"/>
      <c r="F128" s="110"/>
    </row>
    <row r="129" spans="1:6" s="116" customFormat="1" ht="15" thickBot="1" thickTop="1">
      <c r="A129" s="111" t="str">
        <f>GraRad_P</f>
        <v>1.</v>
      </c>
      <c r="B129" s="112" t="str">
        <f>"UKUPNO "&amp;B3</f>
        <v>UKUPNO GRAĐEVINSKI RADOVI</v>
      </c>
      <c r="C129" s="113"/>
      <c r="D129" s="114"/>
      <c r="E129" s="115"/>
      <c r="F129" s="115">
        <f>SUM(F122:F127)</f>
        <v>0</v>
      </c>
    </row>
    <row r="130" ht="12" thickTop="1"/>
    <row r="131" spans="1:6" s="121" customFormat="1" ht="13.8">
      <c r="A131" s="61" t="s">
        <v>389</v>
      </c>
      <c r="B131" s="117" t="s">
        <v>106</v>
      </c>
      <c r="C131" s="118"/>
      <c r="D131" s="119"/>
      <c r="E131" s="120"/>
      <c r="F131" s="120"/>
    </row>
    <row r="132" ht="12">
      <c r="B132" s="68"/>
    </row>
    <row r="133" spans="1:2" ht="12">
      <c r="A133" s="67" t="s">
        <v>418</v>
      </c>
      <c r="B133" s="68" t="s">
        <v>214</v>
      </c>
    </row>
    <row r="135" spans="1:6" ht="65.4" customHeight="1">
      <c r="A135" s="57" t="s">
        <v>419</v>
      </c>
      <c r="B135" s="65" t="s">
        <v>599</v>
      </c>
      <c r="C135" s="71" t="s">
        <v>506</v>
      </c>
      <c r="D135" s="66">
        <v>26.4</v>
      </c>
      <c r="E135" s="49"/>
      <c r="F135" s="60">
        <f>D135*E135</f>
        <v>0</v>
      </c>
    </row>
    <row r="136" ht="12.75">
      <c r="B136" s="65"/>
    </row>
    <row r="137" spans="1:6" ht="75" customHeight="1">
      <c r="A137" s="57" t="s">
        <v>420</v>
      </c>
      <c r="B137" s="58" t="s">
        <v>600</v>
      </c>
      <c r="C137" s="59" t="s">
        <v>506</v>
      </c>
      <c r="D137" s="66">
        <v>20</v>
      </c>
      <c r="E137" s="49"/>
      <c r="F137" s="60">
        <f>D137*E137</f>
        <v>0</v>
      </c>
    </row>
    <row r="139" spans="1:2" ht="12">
      <c r="A139" s="57" t="s">
        <v>492</v>
      </c>
      <c r="B139" s="69" t="s">
        <v>653</v>
      </c>
    </row>
    <row r="140" spans="2:6" ht="48" customHeight="1">
      <c r="B140" s="58" t="s">
        <v>654</v>
      </c>
      <c r="C140" s="70"/>
      <c r="D140" s="70"/>
      <c r="E140" s="70"/>
      <c r="F140" s="70"/>
    </row>
    <row r="141" spans="2:6" ht="85.2" customHeight="1">
      <c r="B141" s="58" t="s">
        <v>652</v>
      </c>
      <c r="C141" s="70"/>
      <c r="D141" s="70"/>
      <c r="E141" s="70"/>
      <c r="F141" s="70"/>
    </row>
    <row r="142" spans="3:6" ht="12.75">
      <c r="C142" s="70"/>
      <c r="D142" s="70"/>
      <c r="E142" s="70"/>
      <c r="F142" s="70"/>
    </row>
    <row r="143" spans="1:6" ht="52.2" customHeight="1">
      <c r="A143" s="57" t="s">
        <v>493</v>
      </c>
      <c r="B143" s="58" t="s">
        <v>601</v>
      </c>
      <c r="C143" s="59" t="s">
        <v>506</v>
      </c>
      <c r="D143" s="66">
        <v>20</v>
      </c>
      <c r="E143" s="49"/>
      <c r="F143" s="60">
        <f>D143*E143</f>
        <v>0</v>
      </c>
    </row>
    <row r="145" spans="1:6" ht="73.2" customHeight="1">
      <c r="A145" s="57" t="s">
        <v>494</v>
      </c>
      <c r="B145" s="58" t="s">
        <v>655</v>
      </c>
      <c r="C145" s="70"/>
      <c r="D145" s="70"/>
      <c r="E145" s="70"/>
      <c r="F145" s="70"/>
    </row>
    <row r="146" spans="2:6" ht="75" customHeight="1">
      <c r="B146" s="58" t="s">
        <v>656</v>
      </c>
      <c r="C146" s="70"/>
      <c r="D146" s="70"/>
      <c r="E146" s="70"/>
      <c r="F146" s="70"/>
    </row>
    <row r="147" spans="2:6" ht="85.8" customHeight="1">
      <c r="B147" s="58" t="s">
        <v>657</v>
      </c>
      <c r="C147" s="59" t="s">
        <v>36</v>
      </c>
      <c r="D147" s="66">
        <v>30</v>
      </c>
      <c r="E147" s="49"/>
      <c r="F147" s="60">
        <f>D147*E147</f>
        <v>0</v>
      </c>
    </row>
    <row r="149" spans="1:6" ht="88.8" customHeight="1">
      <c r="A149" s="57" t="s">
        <v>495</v>
      </c>
      <c r="B149" s="58" t="s">
        <v>602</v>
      </c>
      <c r="C149" s="59" t="s">
        <v>506</v>
      </c>
      <c r="D149" s="66">
        <v>20</v>
      </c>
      <c r="E149" s="49"/>
      <c r="F149" s="60">
        <f>D149*E149</f>
        <v>0</v>
      </c>
    </row>
    <row r="151" spans="1:6" ht="66.6" customHeight="1">
      <c r="A151" s="57" t="s">
        <v>496</v>
      </c>
      <c r="B151" s="58" t="s">
        <v>603</v>
      </c>
      <c r="C151" s="59" t="s">
        <v>506</v>
      </c>
      <c r="D151" s="66">
        <v>20</v>
      </c>
      <c r="E151" s="49"/>
      <c r="F151" s="60">
        <f>D151*E151</f>
        <v>0</v>
      </c>
    </row>
    <row r="153" spans="1:6" ht="63.6" customHeight="1">
      <c r="A153" s="57" t="s">
        <v>497</v>
      </c>
      <c r="B153" s="58" t="s">
        <v>556</v>
      </c>
      <c r="C153" s="59" t="s">
        <v>506</v>
      </c>
      <c r="D153" s="66">
        <v>20</v>
      </c>
      <c r="E153" s="49"/>
      <c r="F153" s="60">
        <f>D153*E153</f>
        <v>0</v>
      </c>
    </row>
    <row r="154" ht="12.75">
      <c r="B154" s="74"/>
    </row>
    <row r="155" spans="1:6" ht="12">
      <c r="A155" s="75" t="str">
        <f>A133</f>
        <v>2.1.</v>
      </c>
      <c r="B155" s="83" t="str">
        <f>"UKUPNO "&amp;B133</f>
        <v>UKUPNO IZOLATERSKI RADOVI</v>
      </c>
      <c r="C155" s="55"/>
      <c r="D155" s="77"/>
      <c r="E155" s="78"/>
      <c r="F155" s="78">
        <f>SUM(F135,F137,F143,F147,F149,F151,F153)</f>
        <v>0</v>
      </c>
    </row>
    <row r="156" spans="1:6" ht="12">
      <c r="A156" s="67"/>
      <c r="B156" s="68"/>
      <c r="C156" s="80"/>
      <c r="D156" s="81"/>
      <c r="E156" s="82"/>
      <c r="F156" s="82"/>
    </row>
    <row r="157" spans="1:6" ht="12">
      <c r="A157" s="67" t="s">
        <v>421</v>
      </c>
      <c r="B157" s="68" t="s">
        <v>117</v>
      </c>
      <c r="C157" s="80"/>
      <c r="D157" s="81"/>
      <c r="E157" s="82"/>
      <c r="F157" s="82"/>
    </row>
    <row r="158" ht="12">
      <c r="B158" s="68"/>
    </row>
    <row r="159" spans="1:6" ht="41.4" customHeight="1">
      <c r="A159" s="57" t="s">
        <v>466</v>
      </c>
      <c r="B159" s="65" t="s">
        <v>604</v>
      </c>
      <c r="C159" s="59" t="s">
        <v>36</v>
      </c>
      <c r="D159" s="66">
        <v>26.4</v>
      </c>
      <c r="E159" s="49"/>
      <c r="F159" s="60">
        <f>D159*E159</f>
        <v>0</v>
      </c>
    </row>
    <row r="160" ht="12.75">
      <c r="B160" s="65"/>
    </row>
    <row r="161" spans="1:6" ht="75" customHeight="1">
      <c r="A161" s="57" t="s">
        <v>467</v>
      </c>
      <c r="B161" s="65" t="s">
        <v>605</v>
      </c>
      <c r="C161" s="59" t="s">
        <v>36</v>
      </c>
      <c r="D161" s="66">
        <v>8.4</v>
      </c>
      <c r="E161" s="49"/>
      <c r="F161" s="60">
        <f>D161*E161</f>
        <v>0</v>
      </c>
    </row>
    <row r="163" spans="1:6" ht="75.6" customHeight="1">
      <c r="A163" s="57" t="s">
        <v>468</v>
      </c>
      <c r="B163" s="65" t="s">
        <v>606</v>
      </c>
      <c r="C163" s="59" t="s">
        <v>36</v>
      </c>
      <c r="D163" s="66">
        <v>3.63</v>
      </c>
      <c r="E163" s="49"/>
      <c r="F163" s="60">
        <f>D163*E163</f>
        <v>0</v>
      </c>
    </row>
    <row r="165" spans="1:6" ht="51.6" customHeight="1">
      <c r="A165" s="57" t="s">
        <v>469</v>
      </c>
      <c r="B165" s="65" t="s">
        <v>35</v>
      </c>
      <c r="C165" s="59" t="s">
        <v>168</v>
      </c>
      <c r="D165" s="72">
        <v>4</v>
      </c>
      <c r="E165" s="49"/>
      <c r="F165" s="60">
        <f>D165*E165</f>
        <v>0</v>
      </c>
    </row>
    <row r="167" spans="1:6" ht="12">
      <c r="A167" s="75" t="str">
        <f>A157</f>
        <v>2.2.</v>
      </c>
      <c r="B167" s="83" t="str">
        <f>"UKUPNO "&amp;B157</f>
        <v>UKUPNO LIMARSKI RADOVI</v>
      </c>
      <c r="C167" s="55"/>
      <c r="D167" s="77"/>
      <c r="E167" s="78"/>
      <c r="F167" s="78">
        <f>SUM(F159,F161,F163,F165)</f>
        <v>0</v>
      </c>
    </row>
    <row r="169" spans="1:2" ht="12">
      <c r="A169" s="67" t="s">
        <v>422</v>
      </c>
      <c r="B169" s="68" t="s">
        <v>95</v>
      </c>
    </row>
    <row r="170" ht="12">
      <c r="B170" s="68"/>
    </row>
    <row r="171" spans="1:2" ht="95.4" customHeight="1">
      <c r="A171" s="57" t="s">
        <v>423</v>
      </c>
      <c r="B171" s="65" t="s">
        <v>607</v>
      </c>
    </row>
    <row r="172" spans="1:6" ht="12.75">
      <c r="A172" s="57" t="s">
        <v>470</v>
      </c>
      <c r="B172" s="58" t="s">
        <v>435</v>
      </c>
      <c r="C172" s="59" t="s">
        <v>168</v>
      </c>
      <c r="D172" s="72">
        <v>2</v>
      </c>
      <c r="E172" s="49"/>
      <c r="F172" s="60">
        <f>D172*E172</f>
        <v>0</v>
      </c>
    </row>
    <row r="173" spans="1:6" ht="12.75">
      <c r="A173" s="57" t="s">
        <v>608</v>
      </c>
      <c r="B173" s="58" t="s">
        <v>447</v>
      </c>
      <c r="C173" s="59" t="s">
        <v>168</v>
      </c>
      <c r="D173" s="72">
        <v>1</v>
      </c>
      <c r="E173" s="49"/>
      <c r="F173" s="60">
        <f>D173*E173</f>
        <v>0</v>
      </c>
    </row>
    <row r="175" spans="1:6" ht="97.5" customHeight="1">
      <c r="A175" s="57" t="s">
        <v>425</v>
      </c>
      <c r="B175" s="65" t="s">
        <v>609</v>
      </c>
      <c r="C175" s="59" t="s">
        <v>507</v>
      </c>
      <c r="D175" s="66">
        <v>1.85</v>
      </c>
      <c r="E175" s="49"/>
      <c r="F175" s="60">
        <f>D175*E175</f>
        <v>0</v>
      </c>
    </row>
    <row r="177" spans="1:6" ht="12">
      <c r="A177" s="75" t="str">
        <f>A169</f>
        <v>2.3.</v>
      </c>
      <c r="B177" s="83" t="str">
        <f>"UKUPNO "&amp;B169</f>
        <v>UKUPNO STOLARSKI RADOVI</v>
      </c>
      <c r="C177" s="55"/>
      <c r="D177" s="77"/>
      <c r="E177" s="78"/>
      <c r="F177" s="78">
        <f>SUM(F172,F173,F175)</f>
        <v>0</v>
      </c>
    </row>
    <row r="179" spans="1:2" ht="12">
      <c r="A179" s="67" t="s">
        <v>391</v>
      </c>
      <c r="B179" s="68" t="s">
        <v>132</v>
      </c>
    </row>
    <row r="180" ht="12">
      <c r="B180" s="68"/>
    </row>
    <row r="181" spans="1:6" ht="112.2" customHeight="1">
      <c r="A181" s="57" t="s">
        <v>464</v>
      </c>
      <c r="B181" s="58" t="s">
        <v>561</v>
      </c>
      <c r="C181" s="59" t="s">
        <v>36</v>
      </c>
      <c r="D181" s="66">
        <v>24</v>
      </c>
      <c r="E181" s="49"/>
      <c r="F181" s="60">
        <f>D181*E181</f>
        <v>0</v>
      </c>
    </row>
    <row r="183" spans="1:6" ht="87.6" customHeight="1">
      <c r="A183" s="57" t="s">
        <v>474</v>
      </c>
      <c r="B183" s="58" t="s">
        <v>562</v>
      </c>
      <c r="C183" s="59" t="s">
        <v>36</v>
      </c>
      <c r="D183" s="66">
        <v>10</v>
      </c>
      <c r="E183" s="49"/>
      <c r="F183" s="60">
        <f>D183*E183</f>
        <v>0</v>
      </c>
    </row>
    <row r="185" spans="1:2" ht="12.75">
      <c r="A185" s="57" t="s">
        <v>475</v>
      </c>
      <c r="B185" s="58" t="s">
        <v>477</v>
      </c>
    </row>
    <row r="186" spans="2:6" ht="88.8" customHeight="1">
      <c r="B186" s="58" t="s">
        <v>502</v>
      </c>
      <c r="C186" s="59" t="s">
        <v>36</v>
      </c>
      <c r="D186" s="66">
        <v>18</v>
      </c>
      <c r="E186" s="49"/>
      <c r="F186" s="60">
        <f>D186*E186</f>
        <v>0</v>
      </c>
    </row>
    <row r="187" ht="12.75">
      <c r="B187" s="65"/>
    </row>
    <row r="188" spans="1:2" ht="12.75">
      <c r="A188" s="57" t="s">
        <v>476</v>
      </c>
      <c r="B188" s="65" t="s">
        <v>503</v>
      </c>
    </row>
    <row r="189" spans="2:6" ht="77.4" customHeight="1">
      <c r="B189" s="58" t="s">
        <v>610</v>
      </c>
      <c r="C189" s="59" t="s">
        <v>506</v>
      </c>
      <c r="D189" s="66">
        <v>20</v>
      </c>
      <c r="E189" s="49"/>
      <c r="F189" s="60">
        <f>D189*E189</f>
        <v>0</v>
      </c>
    </row>
    <row r="190" ht="12.75">
      <c r="B190" s="65"/>
    </row>
    <row r="191" spans="1:6" ht="12">
      <c r="A191" s="75" t="str">
        <f>A179</f>
        <v>2.4.</v>
      </c>
      <c r="B191" s="122" t="str">
        <f>"UKUPNO "&amp;B179</f>
        <v>UKUPNO BRAVARSKI RADOVI</v>
      </c>
      <c r="C191" s="55"/>
      <c r="D191" s="77"/>
      <c r="E191" s="78"/>
      <c r="F191" s="78">
        <f>SUM(F181,F183,F186,F189)</f>
        <v>0</v>
      </c>
    </row>
    <row r="193" spans="1:2" ht="12">
      <c r="A193" s="67" t="s">
        <v>431</v>
      </c>
      <c r="B193" s="68" t="s">
        <v>10</v>
      </c>
    </row>
    <row r="194" ht="12">
      <c r="B194" s="68"/>
    </row>
    <row r="195" spans="1:3" ht="160.8" customHeight="1">
      <c r="A195" s="57" t="s">
        <v>392</v>
      </c>
      <c r="B195" s="58" t="s">
        <v>611</v>
      </c>
      <c r="C195" s="58"/>
    </row>
    <row r="196" spans="2:3" ht="78" customHeight="1">
      <c r="B196" s="58" t="s">
        <v>612</v>
      </c>
      <c r="C196" s="58"/>
    </row>
    <row r="197" spans="2:3" ht="100.2" customHeight="1">
      <c r="B197" s="58" t="s">
        <v>613</v>
      </c>
      <c r="C197" s="58"/>
    </row>
    <row r="198" spans="2:3" ht="99" customHeight="1">
      <c r="B198" s="74" t="s">
        <v>614</v>
      </c>
      <c r="C198" s="123"/>
    </row>
    <row r="199" spans="2:6" ht="76.2" customHeight="1">
      <c r="B199" s="74" t="s">
        <v>658</v>
      </c>
      <c r="C199" s="59" t="s">
        <v>168</v>
      </c>
      <c r="D199" s="72">
        <v>1</v>
      </c>
      <c r="E199" s="49"/>
      <c r="F199" s="60">
        <f>D199*E199</f>
        <v>0</v>
      </c>
    </row>
    <row r="201" spans="1:6" ht="12">
      <c r="A201" s="75" t="str">
        <f>A193</f>
        <v>2.5.</v>
      </c>
      <c r="B201" s="122" t="str">
        <f>"UKUPNO "&amp;B193</f>
        <v>UKUPNO ALUMINIJSKA BRAVARIJA</v>
      </c>
      <c r="C201" s="55"/>
      <c r="D201" s="77"/>
      <c r="E201" s="78"/>
      <c r="F201" s="78">
        <f>SUM(F199)</f>
        <v>0</v>
      </c>
    </row>
    <row r="202" ht="12.75">
      <c r="B202" s="74"/>
    </row>
    <row r="203" spans="1:2" ht="12">
      <c r="A203" s="67" t="s">
        <v>432</v>
      </c>
      <c r="B203" s="68" t="s">
        <v>98</v>
      </c>
    </row>
    <row r="204" spans="1:2" ht="12">
      <c r="A204" s="67"/>
      <c r="B204" s="68"/>
    </row>
    <row r="205" spans="1:6" ht="145.2" customHeight="1">
      <c r="A205" s="57" t="s">
        <v>450</v>
      </c>
      <c r="B205" s="58" t="s">
        <v>615</v>
      </c>
      <c r="C205" s="59" t="s">
        <v>506</v>
      </c>
      <c r="D205" s="66">
        <v>15</v>
      </c>
      <c r="E205" s="49"/>
      <c r="F205" s="60">
        <f>D205*E205</f>
        <v>0</v>
      </c>
    </row>
    <row r="207" spans="1:6" ht="12">
      <c r="A207" s="75" t="str">
        <f>A203</f>
        <v>2.6.</v>
      </c>
      <c r="B207" s="122" t="str">
        <f>"UKUPNO "&amp;B203</f>
        <v>UKUPNO MONTAŽERSKI RADOVI</v>
      </c>
      <c r="C207" s="55"/>
      <c r="D207" s="77"/>
      <c r="E207" s="78"/>
      <c r="F207" s="78">
        <f>SUM(F205)</f>
        <v>0</v>
      </c>
    </row>
    <row r="209" spans="1:2" ht="12">
      <c r="A209" s="67" t="s">
        <v>406</v>
      </c>
      <c r="B209" s="68" t="s">
        <v>2</v>
      </c>
    </row>
    <row r="210" spans="1:2" ht="12">
      <c r="A210" s="67"/>
      <c r="B210" s="68"/>
    </row>
    <row r="211" spans="1:6" ht="126.6" customHeight="1">
      <c r="A211" s="57" t="s">
        <v>465</v>
      </c>
      <c r="B211" s="58" t="s">
        <v>616</v>
      </c>
      <c r="C211" s="59" t="s">
        <v>506</v>
      </c>
      <c r="D211" s="66">
        <v>80</v>
      </c>
      <c r="E211" s="49"/>
      <c r="F211" s="60">
        <f>D211*E211</f>
        <v>0</v>
      </c>
    </row>
    <row r="213" spans="1:6" ht="12">
      <c r="A213" s="75" t="str">
        <f>A209</f>
        <v>2.7.</v>
      </c>
      <c r="B213" s="122" t="str">
        <f>"UKUPNO "&amp;B209</f>
        <v>UKUPNO KAMENARSKI RADOVI</v>
      </c>
      <c r="C213" s="55"/>
      <c r="D213" s="77"/>
      <c r="E213" s="78"/>
      <c r="F213" s="78">
        <f>SUM(F211)</f>
        <v>0</v>
      </c>
    </row>
    <row r="214" spans="1:6" ht="12">
      <c r="A214" s="67"/>
      <c r="B214" s="124"/>
      <c r="C214" s="80"/>
      <c r="D214" s="81"/>
      <c r="E214" s="82"/>
      <c r="F214" s="82"/>
    </row>
    <row r="215" spans="1:2" ht="12">
      <c r="A215" s="67" t="s">
        <v>407</v>
      </c>
      <c r="B215" s="68" t="s">
        <v>378</v>
      </c>
    </row>
    <row r="216" spans="1:2" ht="12">
      <c r="A216" s="67"/>
      <c r="B216" s="68"/>
    </row>
    <row r="217" spans="1:6" ht="99.6" customHeight="1">
      <c r="A217" s="57" t="s">
        <v>426</v>
      </c>
      <c r="B217" s="58" t="s">
        <v>499</v>
      </c>
      <c r="C217" s="59" t="s">
        <v>506</v>
      </c>
      <c r="D217" s="66">
        <v>60</v>
      </c>
      <c r="E217" s="49"/>
      <c r="F217" s="60">
        <f>D217*E217</f>
        <v>0</v>
      </c>
    </row>
    <row r="219" spans="1:6" ht="12">
      <c r="A219" s="75" t="str">
        <f>A215</f>
        <v>2.8.</v>
      </c>
      <c r="B219" s="122" t="str">
        <f>"UKUPNO "&amp;B215</f>
        <v>UKUPNO SOBOSLIKARSKI I LIČILAČKI RADOVI</v>
      </c>
      <c r="C219" s="55"/>
      <c r="D219" s="77"/>
      <c r="E219" s="78"/>
      <c r="F219" s="78">
        <f>SUM(F217)</f>
        <v>0</v>
      </c>
    </row>
    <row r="221" spans="1:6" ht="12">
      <c r="A221" s="99" t="str">
        <f>ObrRad_P</f>
        <v>2.</v>
      </c>
      <c r="B221" s="124" t="s">
        <v>96</v>
      </c>
      <c r="C221" s="80"/>
      <c r="D221" s="81"/>
      <c r="E221" s="82"/>
      <c r="F221" s="82"/>
    </row>
    <row r="222" spans="1:6" ht="12.75">
      <c r="A222" s="125" t="s">
        <v>418</v>
      </c>
      <c r="B222" s="126" t="str">
        <f>"UKUPNO "&amp;B133&amp;":"</f>
        <v>UKUPNO IZOLATERSKI RADOVI:</v>
      </c>
      <c r="C222" s="103"/>
      <c r="D222" s="104"/>
      <c r="E222" s="105"/>
      <c r="F222" s="105">
        <f>F155</f>
        <v>0</v>
      </c>
    </row>
    <row r="223" spans="1:6" ht="12.75">
      <c r="A223" s="127" t="str">
        <f>A157</f>
        <v>2.2.</v>
      </c>
      <c r="B223" s="128" t="str">
        <f>"UKUPNO "&amp;B157&amp;":"</f>
        <v>UKUPNO LIMARSKI RADOVI:</v>
      </c>
      <c r="F223" s="60">
        <f>F167</f>
        <v>0</v>
      </c>
    </row>
    <row r="224" spans="1:6" ht="12.75">
      <c r="A224" s="57" t="str">
        <f>A169</f>
        <v>2.3.</v>
      </c>
      <c r="B224" s="128" t="str">
        <f>"UKUPNO "&amp;B169&amp;":"</f>
        <v>UKUPNO STOLARSKI RADOVI:</v>
      </c>
      <c r="F224" s="60">
        <f>F177</f>
        <v>0</v>
      </c>
    </row>
    <row r="225" spans="1:6" ht="12.75">
      <c r="A225" s="127" t="str">
        <f>A179</f>
        <v>2.4.</v>
      </c>
      <c r="B225" s="128" t="str">
        <f>"UKUPNO "&amp;B179&amp;":"</f>
        <v>UKUPNO BRAVARSKI RADOVI:</v>
      </c>
      <c r="F225" s="60">
        <f>F191</f>
        <v>0</v>
      </c>
    </row>
    <row r="226" spans="1:6" ht="12.75">
      <c r="A226" s="57" t="str">
        <f>A193</f>
        <v>2.5.</v>
      </c>
      <c r="B226" s="128" t="str">
        <f>"UKUPNO "&amp;B193&amp;":"</f>
        <v>UKUPNO ALUMINIJSKA BRAVARIJA:</v>
      </c>
      <c r="F226" s="60">
        <f>F201</f>
        <v>0</v>
      </c>
    </row>
    <row r="227" spans="1:6" ht="12.75">
      <c r="A227" s="57" t="str">
        <f>A203</f>
        <v>2.6.</v>
      </c>
      <c r="B227" s="128" t="str">
        <f>"UKUPNO "&amp;B203&amp;":"</f>
        <v>UKUPNO MONTAŽERSKI RADOVI:</v>
      </c>
      <c r="F227" s="60">
        <f>F207</f>
        <v>0</v>
      </c>
    </row>
    <row r="228" spans="1:6" ht="12.75">
      <c r="A228" s="57" t="str">
        <f>A213</f>
        <v>2.7.</v>
      </c>
      <c r="B228" s="128" t="str">
        <f>"UKUPNO "&amp;B209&amp;":"</f>
        <v>UKUPNO KAMENARSKI RADOVI:</v>
      </c>
      <c r="F228" s="60">
        <f>F213</f>
        <v>0</v>
      </c>
    </row>
    <row r="229" spans="1:6" ht="12.75">
      <c r="A229" s="106" t="str">
        <f>A215</f>
        <v>2.8.</v>
      </c>
      <c r="B229" s="129" t="str">
        <f>"UKUPNO "&amp;B215&amp;":"</f>
        <v>UKUPNO SOBOSLIKARSKI I LIČILAČKI RADOVI:</v>
      </c>
      <c r="C229" s="108"/>
      <c r="D229" s="109"/>
      <c r="E229" s="110"/>
      <c r="F229" s="110">
        <f>F219</f>
        <v>0</v>
      </c>
    </row>
    <row r="230" spans="1:6" ht="12" thickBot="1">
      <c r="A230" s="106"/>
      <c r="B230" s="129"/>
      <c r="C230" s="108"/>
      <c r="D230" s="109"/>
      <c r="E230" s="110"/>
      <c r="F230" s="110"/>
    </row>
    <row r="231" spans="1:6" s="131" customFormat="1" ht="15" thickBot="1" thickTop="1">
      <c r="A231" s="111" t="str">
        <f>ObrRad_P</f>
        <v>2.</v>
      </c>
      <c r="B231" s="130" t="s">
        <v>659</v>
      </c>
      <c r="C231" s="113"/>
      <c r="D231" s="114"/>
      <c r="E231" s="115"/>
      <c r="F231" s="115">
        <f>SUM(F222:F229)</f>
        <v>0</v>
      </c>
    </row>
    <row r="232" ht="12" thickTop="1"/>
    <row r="233" spans="1:6" s="132" customFormat="1" ht="13.8">
      <c r="A233" s="61" t="s">
        <v>442</v>
      </c>
      <c r="B233" s="117" t="s">
        <v>5</v>
      </c>
      <c r="C233" s="118"/>
      <c r="D233" s="119"/>
      <c r="E233" s="120"/>
      <c r="F233" s="120"/>
    </row>
    <row r="235" spans="1:6" ht="12">
      <c r="A235" s="67" t="s">
        <v>408</v>
      </c>
      <c r="B235" s="68" t="s">
        <v>0</v>
      </c>
      <c r="C235" s="80"/>
      <c r="D235" s="81"/>
      <c r="E235" s="82"/>
      <c r="F235" s="82"/>
    </row>
    <row r="237" spans="1:2" ht="28.8" customHeight="1">
      <c r="A237" s="57" t="s">
        <v>473</v>
      </c>
      <c r="B237" s="58" t="s">
        <v>617</v>
      </c>
    </row>
    <row r="238" spans="2:6" ht="25.8" customHeight="1">
      <c r="B238" s="58" t="s">
        <v>500</v>
      </c>
      <c r="C238" s="70"/>
      <c r="D238" s="70"/>
      <c r="E238" s="70"/>
      <c r="F238" s="70"/>
    </row>
    <row r="239" ht="30.6" customHeight="1">
      <c r="B239" s="58" t="s">
        <v>663</v>
      </c>
    </row>
    <row r="240" ht="16.2" customHeight="1">
      <c r="B240" s="58" t="s">
        <v>664</v>
      </c>
    </row>
    <row r="241" spans="2:6" ht="30.6" customHeight="1">
      <c r="B241" s="58" t="s">
        <v>665</v>
      </c>
      <c r="C241" s="59" t="s">
        <v>507</v>
      </c>
      <c r="D241" s="66">
        <v>5</v>
      </c>
      <c r="E241" s="49"/>
      <c r="F241" s="60">
        <f>D241*E241</f>
        <v>0</v>
      </c>
    </row>
    <row r="243" spans="1:6" ht="34.2">
      <c r="A243" s="57" t="s">
        <v>498</v>
      </c>
      <c r="B243" s="58" t="s">
        <v>452</v>
      </c>
      <c r="C243" s="59" t="s">
        <v>168</v>
      </c>
      <c r="D243" s="72">
        <v>72</v>
      </c>
      <c r="E243" s="49"/>
      <c r="F243" s="60">
        <f>D243*E243</f>
        <v>0</v>
      </c>
    </row>
    <row r="245" spans="1:6" ht="12">
      <c r="A245" s="75" t="str">
        <f>A235</f>
        <v>3.1.</v>
      </c>
      <c r="B245" s="83" t="s">
        <v>213</v>
      </c>
      <c r="C245" s="55"/>
      <c r="D245" s="77"/>
      <c r="E245" s="78"/>
      <c r="F245" s="78">
        <f>SUM(F241,F243)</f>
        <v>0</v>
      </c>
    </row>
    <row r="247" spans="1:6" ht="12">
      <c r="A247" s="67" t="s">
        <v>409</v>
      </c>
      <c r="B247" s="68" t="s">
        <v>165</v>
      </c>
      <c r="C247" s="80"/>
      <c r="D247" s="81"/>
      <c r="E247" s="82"/>
      <c r="F247" s="82"/>
    </row>
    <row r="249" spans="1:6" ht="227.4" customHeight="1">
      <c r="A249" s="57" t="s">
        <v>471</v>
      </c>
      <c r="B249" s="58" t="s">
        <v>618</v>
      </c>
      <c r="C249" s="59" t="s">
        <v>168</v>
      </c>
      <c r="D249" s="72">
        <v>24</v>
      </c>
      <c r="E249" s="49"/>
      <c r="F249" s="60">
        <f>D249*E249</f>
        <v>0</v>
      </c>
    </row>
    <row r="250" ht="12.75">
      <c r="A250" s="73"/>
    </row>
    <row r="251" spans="1:6" ht="89.4" customHeight="1">
      <c r="A251" s="57" t="s">
        <v>472</v>
      </c>
      <c r="B251" s="58" t="s">
        <v>555</v>
      </c>
      <c r="C251" s="59" t="s">
        <v>168</v>
      </c>
      <c r="D251" s="72">
        <v>24</v>
      </c>
      <c r="E251" s="49"/>
      <c r="F251" s="60">
        <f>D251*E251</f>
        <v>0</v>
      </c>
    </row>
    <row r="252" ht="12.75">
      <c r="A252" s="73"/>
    </row>
    <row r="253" spans="1:6" ht="12">
      <c r="A253" s="75" t="str">
        <f>A247</f>
        <v>3.2.</v>
      </c>
      <c r="B253" s="76" t="s">
        <v>166</v>
      </c>
      <c r="C253" s="55"/>
      <c r="D253" s="77"/>
      <c r="E253" s="78"/>
      <c r="F253" s="78">
        <f>SUM(F249,F251)</f>
        <v>0</v>
      </c>
    </row>
    <row r="255" spans="1:6" ht="12">
      <c r="A255" s="133"/>
      <c r="B255" s="134" t="s">
        <v>509</v>
      </c>
      <c r="C255" s="135"/>
      <c r="D255" s="136"/>
      <c r="E255" s="137"/>
      <c r="F255" s="137"/>
    </row>
    <row r="256" spans="1:6" ht="12.75">
      <c r="A256" s="125" t="s">
        <v>408</v>
      </c>
      <c r="B256" s="126" t="str">
        <f>"UKUPNO "&amp;B235&amp;":"</f>
        <v>UKUPNO ZEMLJANI RADOVI:</v>
      </c>
      <c r="C256" s="103"/>
      <c r="D256" s="104"/>
      <c r="E256" s="105"/>
      <c r="F256" s="105">
        <f>F245</f>
        <v>0</v>
      </c>
    </row>
    <row r="257" spans="1:6" ht="12.75">
      <c r="A257" s="127" t="s">
        <v>409</v>
      </c>
      <c r="B257" s="128" t="str">
        <f>"UKUPNO "&amp;B247&amp;":"</f>
        <v>UKUPNO SLIVNICI:</v>
      </c>
      <c r="F257" s="60">
        <f>F253</f>
        <v>0</v>
      </c>
    </row>
    <row r="258" spans="1:2" ht="12" thickBot="1">
      <c r="A258" s="127"/>
      <c r="B258" s="128"/>
    </row>
    <row r="259" spans="1:6" s="143" customFormat="1" ht="15" thickBot="1" thickTop="1">
      <c r="A259" s="138" t="s">
        <v>442</v>
      </c>
      <c r="B259" s="139" t="s">
        <v>660</v>
      </c>
      <c r="C259" s="140"/>
      <c r="D259" s="141"/>
      <c r="E259" s="142"/>
      <c r="F259" s="142">
        <f>SUM(F256:F257)</f>
        <v>0</v>
      </c>
    </row>
    <row r="260" spans="1:6" ht="12.6" thickTop="1">
      <c r="A260" s="99"/>
      <c r="B260" s="124"/>
      <c r="C260" s="80"/>
      <c r="D260" s="81"/>
      <c r="E260" s="82"/>
      <c r="F260" s="82"/>
    </row>
    <row r="261" spans="1:6" ht="12">
      <c r="A261" s="99"/>
      <c r="B261" s="124"/>
      <c r="C261" s="80"/>
      <c r="D261" s="81"/>
      <c r="E261" s="82"/>
      <c r="F261" s="82"/>
    </row>
    <row r="262" spans="1:6" s="132" customFormat="1" ht="13.8">
      <c r="A262" s="61" t="s">
        <v>443</v>
      </c>
      <c r="B262" s="117" t="s">
        <v>510</v>
      </c>
      <c r="C262" s="118"/>
      <c r="D262" s="119"/>
      <c r="E262" s="120"/>
      <c r="F262" s="120"/>
    </row>
    <row r="263" spans="1:6" ht="12">
      <c r="A263" s="99"/>
      <c r="B263" s="124"/>
      <c r="C263" s="80"/>
      <c r="D263" s="81"/>
      <c r="E263" s="82"/>
      <c r="F263" s="82"/>
    </row>
    <row r="264" spans="1:6" ht="12">
      <c r="A264" s="99" t="s">
        <v>511</v>
      </c>
      <c r="B264" s="124" t="s">
        <v>512</v>
      </c>
      <c r="C264" s="80"/>
      <c r="D264" s="81"/>
      <c r="E264" s="82"/>
      <c r="F264" s="82"/>
    </row>
    <row r="265" spans="1:6" ht="12">
      <c r="A265" s="99"/>
      <c r="B265" s="124"/>
      <c r="C265" s="80"/>
      <c r="D265" s="81"/>
      <c r="E265" s="82"/>
      <c r="F265" s="82"/>
    </row>
    <row r="266" spans="1:6" ht="64.8" customHeight="1">
      <c r="A266" s="144" t="s">
        <v>513</v>
      </c>
      <c r="B266" s="58" t="s">
        <v>619</v>
      </c>
      <c r="C266" s="59" t="s">
        <v>168</v>
      </c>
      <c r="D266" s="70">
        <v>1</v>
      </c>
      <c r="E266" s="50"/>
      <c r="F266" s="60">
        <f>D266*E266</f>
        <v>0</v>
      </c>
    </row>
    <row r="267" spans="1:6" ht="22.8">
      <c r="A267" s="144" t="s">
        <v>514</v>
      </c>
      <c r="B267" s="58" t="s">
        <v>478</v>
      </c>
      <c r="C267" s="59" t="s">
        <v>168</v>
      </c>
      <c r="D267" s="70">
        <v>1</v>
      </c>
      <c r="E267" s="50"/>
      <c r="F267" s="60">
        <f aca="true" t="shared" si="0" ref="F267:F274">D267*E267</f>
        <v>0</v>
      </c>
    </row>
    <row r="268" spans="1:6" ht="12.75">
      <c r="A268" s="144" t="s">
        <v>515</v>
      </c>
      <c r="B268" s="58" t="s">
        <v>479</v>
      </c>
      <c r="C268" s="59" t="s">
        <v>168</v>
      </c>
      <c r="D268" s="70">
        <v>1</v>
      </c>
      <c r="E268" s="50"/>
      <c r="F268" s="60">
        <f t="shared" si="0"/>
        <v>0</v>
      </c>
    </row>
    <row r="269" spans="1:6" ht="12.75">
      <c r="A269" s="144" t="s">
        <v>516</v>
      </c>
      <c r="B269" s="58" t="s">
        <v>480</v>
      </c>
      <c r="C269" s="59" t="s">
        <v>168</v>
      </c>
      <c r="D269" s="70">
        <v>6</v>
      </c>
      <c r="E269" s="50"/>
      <c r="F269" s="60">
        <f t="shared" si="0"/>
        <v>0</v>
      </c>
    </row>
    <row r="270" spans="1:6" ht="12.75">
      <c r="A270" s="144" t="s">
        <v>517</v>
      </c>
      <c r="B270" s="58" t="s">
        <v>481</v>
      </c>
      <c r="C270" s="59" t="s">
        <v>168</v>
      </c>
      <c r="D270" s="70">
        <v>3</v>
      </c>
      <c r="E270" s="50"/>
      <c r="F270" s="60">
        <f t="shared" si="0"/>
        <v>0</v>
      </c>
    </row>
    <row r="271" spans="1:6" ht="30.6" customHeight="1">
      <c r="A271" s="144" t="s">
        <v>518</v>
      </c>
      <c r="B271" s="58" t="s">
        <v>482</v>
      </c>
      <c r="C271" s="59" t="s">
        <v>168</v>
      </c>
      <c r="D271" s="70">
        <v>1</v>
      </c>
      <c r="E271" s="50"/>
      <c r="F271" s="60">
        <f t="shared" si="0"/>
        <v>0</v>
      </c>
    </row>
    <row r="272" spans="1:6" ht="12.75">
      <c r="A272" s="144" t="s">
        <v>519</v>
      </c>
      <c r="B272" s="58" t="s">
        <v>483</v>
      </c>
      <c r="C272" s="59" t="s">
        <v>168</v>
      </c>
      <c r="D272" s="70">
        <v>1</v>
      </c>
      <c r="E272" s="50"/>
      <c r="F272" s="60">
        <f t="shared" si="0"/>
        <v>0</v>
      </c>
    </row>
    <row r="273" spans="1:6" ht="12.75">
      <c r="A273" s="144" t="s">
        <v>520</v>
      </c>
      <c r="B273" s="58" t="s">
        <v>484</v>
      </c>
      <c r="C273" s="59" t="s">
        <v>168</v>
      </c>
      <c r="D273" s="70">
        <v>3</v>
      </c>
      <c r="E273" s="50"/>
      <c r="F273" s="60">
        <f t="shared" si="0"/>
        <v>0</v>
      </c>
    </row>
    <row r="274" spans="1:6" ht="30.6" customHeight="1">
      <c r="A274" s="144" t="s">
        <v>521</v>
      </c>
      <c r="B274" s="58" t="s">
        <v>485</v>
      </c>
      <c r="C274" s="146" t="s">
        <v>620</v>
      </c>
      <c r="D274" s="70">
        <v>1</v>
      </c>
      <c r="E274" s="50"/>
      <c r="F274" s="60">
        <f t="shared" si="0"/>
        <v>0</v>
      </c>
    </row>
    <row r="275" spans="1:5" ht="12.75">
      <c r="A275" s="144"/>
      <c r="C275" s="146"/>
      <c r="D275" s="70"/>
      <c r="E275" s="145"/>
    </row>
    <row r="276" spans="1:6" ht="12">
      <c r="A276" s="75" t="s">
        <v>511</v>
      </c>
      <c r="B276" s="76" t="s">
        <v>522</v>
      </c>
      <c r="C276" s="55"/>
      <c r="D276" s="77"/>
      <c r="E276" s="78"/>
      <c r="F276" s="78">
        <f>SUM(F266:F274)</f>
        <v>0</v>
      </c>
    </row>
    <row r="277" spans="1:6" ht="13.2">
      <c r="A277" s="144"/>
      <c r="B277" s="147"/>
      <c r="C277" s="68"/>
      <c r="D277" s="124"/>
      <c r="E277" s="148"/>
      <c r="F277" s="149"/>
    </row>
    <row r="278" spans="1:6" ht="12">
      <c r="A278" s="99" t="s">
        <v>523</v>
      </c>
      <c r="B278" s="124" t="s">
        <v>524</v>
      </c>
      <c r="C278" s="68"/>
      <c r="D278" s="124"/>
      <c r="E278" s="148"/>
      <c r="F278" s="149"/>
    </row>
    <row r="279" spans="1:6" ht="13.2">
      <c r="A279" s="144"/>
      <c r="B279" s="147"/>
      <c r="C279" s="68"/>
      <c r="D279" s="124"/>
      <c r="E279" s="148"/>
      <c r="F279" s="149"/>
    </row>
    <row r="280" spans="1:6" ht="43.2" customHeight="1">
      <c r="A280" s="144"/>
      <c r="B280" s="58" t="s">
        <v>621</v>
      </c>
      <c r="C280" s="128"/>
      <c r="D280" s="128"/>
      <c r="E280" s="150"/>
      <c r="F280" s="151"/>
    </row>
    <row r="281" spans="1:6" ht="30.6" customHeight="1">
      <c r="A281" s="144" t="s">
        <v>525</v>
      </c>
      <c r="B281" s="152" t="s">
        <v>486</v>
      </c>
      <c r="C281" s="59" t="s">
        <v>168</v>
      </c>
      <c r="D281" s="70">
        <v>8</v>
      </c>
      <c r="E281" s="50"/>
      <c r="F281" s="60">
        <f aca="true" t="shared" si="1" ref="F281:F282">D281*E281</f>
        <v>0</v>
      </c>
    </row>
    <row r="282" spans="1:6" ht="29.4" customHeight="1">
      <c r="A282" s="144" t="s">
        <v>526</v>
      </c>
      <c r="B282" s="152" t="s">
        <v>623</v>
      </c>
      <c r="C282" s="59" t="s">
        <v>168</v>
      </c>
      <c r="D282" s="70">
        <v>10</v>
      </c>
      <c r="E282" s="50"/>
      <c r="F282" s="60">
        <f t="shared" si="1"/>
        <v>0</v>
      </c>
    </row>
    <row r="283" spans="1:5" ht="64.2" customHeight="1">
      <c r="A283" s="144"/>
      <c r="B283" s="58" t="s">
        <v>622</v>
      </c>
      <c r="C283" s="153"/>
      <c r="D283" s="154"/>
      <c r="E283" s="155"/>
    </row>
    <row r="284" spans="1:6" ht="99" customHeight="1">
      <c r="A284" s="156" t="s">
        <v>527</v>
      </c>
      <c r="B284" s="152" t="s">
        <v>625</v>
      </c>
      <c r="C284" s="153" t="s">
        <v>620</v>
      </c>
      <c r="D284" s="154">
        <v>16</v>
      </c>
      <c r="E284" s="51"/>
      <c r="F284" s="60">
        <f aca="true" t="shared" si="2" ref="F284:F296">D284*E284</f>
        <v>0</v>
      </c>
    </row>
    <row r="285" spans="1:6" ht="76.2" customHeight="1">
      <c r="A285" s="156" t="s">
        <v>528</v>
      </c>
      <c r="B285" s="152" t="s">
        <v>624</v>
      </c>
      <c r="C285" s="153" t="s">
        <v>620</v>
      </c>
      <c r="D285" s="154">
        <v>1</v>
      </c>
      <c r="E285" s="51"/>
      <c r="F285" s="60">
        <f t="shared" si="2"/>
        <v>0</v>
      </c>
    </row>
    <row r="286" spans="1:5" ht="12.75">
      <c r="A286" s="156"/>
      <c r="B286" s="152"/>
      <c r="C286" s="153"/>
      <c r="D286" s="154"/>
      <c r="E286" s="155"/>
    </row>
    <row r="287" spans="1:6" ht="134.4" customHeight="1">
      <c r="A287" s="156" t="s">
        <v>529</v>
      </c>
      <c r="B287" s="152" t="s">
        <v>626</v>
      </c>
      <c r="C287" s="153" t="s">
        <v>168</v>
      </c>
      <c r="D287" s="154">
        <v>2</v>
      </c>
      <c r="E287" s="51"/>
      <c r="F287" s="60">
        <f t="shared" si="2"/>
        <v>0</v>
      </c>
    </row>
    <row r="288" spans="1:5" ht="12.75">
      <c r="A288" s="156"/>
      <c r="B288" s="152"/>
      <c r="C288" s="153"/>
      <c r="D288" s="154"/>
      <c r="E288" s="155"/>
    </row>
    <row r="289" spans="1:6" ht="64.2" customHeight="1">
      <c r="A289" s="156" t="s">
        <v>530</v>
      </c>
      <c r="B289" s="152" t="s">
        <v>627</v>
      </c>
      <c r="C289" s="153" t="s">
        <v>168</v>
      </c>
      <c r="D289" s="154">
        <v>1</v>
      </c>
      <c r="E289" s="51"/>
      <c r="F289" s="60">
        <f t="shared" si="2"/>
        <v>0</v>
      </c>
    </row>
    <row r="290" spans="1:6" ht="79.8" customHeight="1">
      <c r="A290" s="156" t="s">
        <v>531</v>
      </c>
      <c r="B290" s="152" t="s">
        <v>643</v>
      </c>
      <c r="C290" s="70"/>
      <c r="D290" s="70"/>
      <c r="E290" s="70"/>
      <c r="F290" s="70"/>
    </row>
    <row r="291" spans="1:6" ht="112.8" customHeight="1">
      <c r="A291" s="156"/>
      <c r="B291" s="152" t="s">
        <v>642</v>
      </c>
      <c r="C291" s="153" t="s">
        <v>168</v>
      </c>
      <c r="D291" s="154">
        <v>1</v>
      </c>
      <c r="E291" s="51"/>
      <c r="F291" s="60">
        <f>D291*E291</f>
        <v>0</v>
      </c>
    </row>
    <row r="292" spans="1:6" ht="103.8" customHeight="1">
      <c r="A292" s="156" t="s">
        <v>532</v>
      </c>
      <c r="B292" s="152" t="s">
        <v>629</v>
      </c>
      <c r="C292" s="153" t="s">
        <v>168</v>
      </c>
      <c r="D292" s="154">
        <v>14</v>
      </c>
      <c r="E292" s="51"/>
      <c r="F292" s="60">
        <f t="shared" si="2"/>
        <v>0</v>
      </c>
    </row>
    <row r="293" spans="1:6" ht="99.6" customHeight="1">
      <c r="A293" s="156" t="s">
        <v>533</v>
      </c>
      <c r="B293" s="152" t="s">
        <v>628</v>
      </c>
      <c r="C293" s="153" t="s">
        <v>168</v>
      </c>
      <c r="D293" s="154">
        <v>10</v>
      </c>
      <c r="E293" s="51"/>
      <c r="F293" s="60">
        <f t="shared" si="2"/>
        <v>0</v>
      </c>
    </row>
    <row r="294" spans="1:5" ht="12.75">
      <c r="A294" s="156"/>
      <c r="B294" s="152"/>
      <c r="C294" s="153"/>
      <c r="D294" s="154"/>
      <c r="E294" s="155"/>
    </row>
    <row r="295" spans="1:5" ht="96.6" customHeight="1">
      <c r="A295" s="156" t="s">
        <v>534</v>
      </c>
      <c r="B295" s="152" t="s">
        <v>645</v>
      </c>
      <c r="C295" s="153"/>
      <c r="D295" s="154"/>
      <c r="E295" s="155"/>
    </row>
    <row r="296" spans="1:6" ht="136.8">
      <c r="A296" s="70"/>
      <c r="B296" s="152" t="s">
        <v>644</v>
      </c>
      <c r="C296" s="153" t="s">
        <v>168</v>
      </c>
      <c r="D296" s="154">
        <v>3</v>
      </c>
      <c r="E296" s="51"/>
      <c r="F296" s="60">
        <f t="shared" si="2"/>
        <v>0</v>
      </c>
    </row>
    <row r="297" spans="1:5" ht="12.75">
      <c r="A297" s="70"/>
      <c r="B297" s="152"/>
      <c r="C297" s="153"/>
      <c r="D297" s="154"/>
      <c r="E297" s="155"/>
    </row>
    <row r="298" spans="1:5" ht="73.8" customHeight="1">
      <c r="A298" s="144"/>
      <c r="B298" s="157" t="s">
        <v>630</v>
      </c>
      <c r="D298" s="70"/>
      <c r="E298" s="145"/>
    </row>
    <row r="299" spans="1:6" ht="13.2">
      <c r="A299" s="144" t="s">
        <v>535</v>
      </c>
      <c r="B299" s="58" t="s">
        <v>631</v>
      </c>
      <c r="C299" s="59" t="s">
        <v>36</v>
      </c>
      <c r="D299" s="60">
        <v>50</v>
      </c>
      <c r="E299" s="50"/>
      <c r="F299" s="60">
        <f>D299*E299</f>
        <v>0</v>
      </c>
    </row>
    <row r="300" spans="1:6" ht="13.2">
      <c r="A300" s="144" t="s">
        <v>536</v>
      </c>
      <c r="B300" s="58" t="s">
        <v>632</v>
      </c>
      <c r="C300" s="59" t="s">
        <v>36</v>
      </c>
      <c r="D300" s="60">
        <v>35</v>
      </c>
      <c r="E300" s="50"/>
      <c r="F300" s="60">
        <f>D300*E300</f>
        <v>0</v>
      </c>
    </row>
    <row r="301" spans="1:6" ht="13.2">
      <c r="A301" s="144" t="s">
        <v>537</v>
      </c>
      <c r="B301" s="58" t="s">
        <v>633</v>
      </c>
      <c r="C301" s="59" t="s">
        <v>36</v>
      </c>
      <c r="D301" s="60">
        <v>80</v>
      </c>
      <c r="E301" s="50"/>
      <c r="F301" s="60">
        <f>D301*E301</f>
        <v>0</v>
      </c>
    </row>
    <row r="302" spans="1:6" ht="31.8" customHeight="1">
      <c r="A302" s="144" t="s">
        <v>538</v>
      </c>
      <c r="B302" s="58" t="s">
        <v>634</v>
      </c>
      <c r="C302" s="59" t="s">
        <v>36</v>
      </c>
      <c r="D302" s="60">
        <v>150</v>
      </c>
      <c r="E302" s="50"/>
      <c r="F302" s="60">
        <f>D302*E302</f>
        <v>0</v>
      </c>
    </row>
    <row r="303" spans="1:6" ht="30.6" customHeight="1">
      <c r="A303" s="144" t="s">
        <v>539</v>
      </c>
      <c r="B303" s="152" t="s">
        <v>487</v>
      </c>
      <c r="C303" s="153" t="s">
        <v>620</v>
      </c>
      <c r="D303" s="70">
        <v>1</v>
      </c>
      <c r="E303" s="50"/>
      <c r="F303" s="60">
        <f>D303*E303</f>
        <v>0</v>
      </c>
    </row>
    <row r="304" spans="1:5" ht="12.75">
      <c r="A304" s="144"/>
      <c r="B304" s="152"/>
      <c r="C304" s="153"/>
      <c r="D304" s="70"/>
      <c r="E304" s="145"/>
    </row>
    <row r="305" spans="1:6" ht="12">
      <c r="A305" s="75" t="s">
        <v>523</v>
      </c>
      <c r="B305" s="76" t="s">
        <v>540</v>
      </c>
      <c r="C305" s="55"/>
      <c r="D305" s="77"/>
      <c r="E305" s="78"/>
      <c r="F305" s="78">
        <f>SUM(F281,F282,F284,F285,F287,F289,F291,F292,F293,F296,F299,F300,F301,F302,F303)</f>
        <v>0</v>
      </c>
    </row>
    <row r="306" spans="1:6" ht="12.75">
      <c r="A306" s="144"/>
      <c r="B306" s="152"/>
      <c r="C306" s="70"/>
      <c r="D306" s="70"/>
      <c r="E306" s="145"/>
      <c r="F306" s="158"/>
    </row>
    <row r="307" spans="1:6" ht="12">
      <c r="A307" s="99" t="s">
        <v>541</v>
      </c>
      <c r="B307" s="124" t="s">
        <v>491</v>
      </c>
      <c r="C307" s="70"/>
      <c r="D307" s="70"/>
      <c r="E307" s="145"/>
      <c r="F307" s="158"/>
    </row>
    <row r="308" spans="1:6" ht="12.75">
      <c r="A308" s="144"/>
      <c r="B308" s="152"/>
      <c r="C308" s="70"/>
      <c r="D308" s="70"/>
      <c r="E308" s="145"/>
      <c r="F308" s="158"/>
    </row>
    <row r="309" spans="1:6" ht="65.4" customHeight="1">
      <c r="A309" s="144"/>
      <c r="B309" s="74" t="s">
        <v>488</v>
      </c>
      <c r="C309" s="128"/>
      <c r="D309" s="128"/>
      <c r="E309" s="150"/>
      <c r="F309" s="151"/>
    </row>
    <row r="310" spans="1:6" ht="40.8" customHeight="1">
      <c r="A310" s="144" t="s">
        <v>542</v>
      </c>
      <c r="B310" s="74" t="s">
        <v>636</v>
      </c>
      <c r="C310" s="59" t="s">
        <v>168</v>
      </c>
      <c r="D310" s="70">
        <v>1</v>
      </c>
      <c r="E310" s="50"/>
      <c r="F310" s="60">
        <f aca="true" t="shared" si="3" ref="F310:F316">D310*E310</f>
        <v>0</v>
      </c>
    </row>
    <row r="311" spans="1:6" ht="33" customHeight="1">
      <c r="A311" s="144" t="s">
        <v>543</v>
      </c>
      <c r="B311" s="58" t="s">
        <v>489</v>
      </c>
      <c r="C311" s="59" t="s">
        <v>168</v>
      </c>
      <c r="D311" s="70">
        <v>1</v>
      </c>
      <c r="E311" s="50"/>
      <c r="F311" s="60">
        <f t="shared" si="3"/>
        <v>0</v>
      </c>
    </row>
    <row r="312" spans="1:6" ht="28.2" customHeight="1">
      <c r="A312" s="144" t="s">
        <v>544</v>
      </c>
      <c r="B312" s="58" t="s">
        <v>635</v>
      </c>
      <c r="C312" s="59" t="s">
        <v>168</v>
      </c>
      <c r="D312" s="70">
        <v>1</v>
      </c>
      <c r="E312" s="50"/>
      <c r="F312" s="60">
        <f t="shared" si="3"/>
        <v>0</v>
      </c>
    </row>
    <row r="313" spans="1:6" ht="29.4" customHeight="1">
      <c r="A313" s="144" t="s">
        <v>545</v>
      </c>
      <c r="B313" s="58" t="s">
        <v>637</v>
      </c>
      <c r="C313" s="59" t="s">
        <v>168</v>
      </c>
      <c r="D313" s="70">
        <v>1</v>
      </c>
      <c r="E313" s="50"/>
      <c r="F313" s="60">
        <f t="shared" si="3"/>
        <v>0</v>
      </c>
    </row>
    <row r="314" spans="1:6" ht="39.6" customHeight="1">
      <c r="A314" s="144" t="s">
        <v>546</v>
      </c>
      <c r="B314" s="159" t="s">
        <v>662</v>
      </c>
      <c r="C314" s="59" t="s">
        <v>168</v>
      </c>
      <c r="D314" s="70">
        <v>1</v>
      </c>
      <c r="E314" s="50"/>
      <c r="F314" s="60">
        <f t="shared" si="3"/>
        <v>0</v>
      </c>
    </row>
    <row r="315" spans="1:5" ht="12.75">
      <c r="A315" s="144"/>
      <c r="B315" s="159"/>
      <c r="D315" s="70"/>
      <c r="E315" s="50"/>
    </row>
    <row r="316" spans="1:6" ht="42" customHeight="1">
      <c r="A316" s="144" t="s">
        <v>547</v>
      </c>
      <c r="B316" s="58" t="s">
        <v>638</v>
      </c>
      <c r="C316" s="59" t="s">
        <v>168</v>
      </c>
      <c r="D316" s="70">
        <v>3</v>
      </c>
      <c r="E316" s="50"/>
      <c r="F316" s="60">
        <f t="shared" si="3"/>
        <v>0</v>
      </c>
    </row>
    <row r="317" spans="1:6" ht="79.8" customHeight="1">
      <c r="A317" s="144"/>
      <c r="B317" s="58" t="s">
        <v>639</v>
      </c>
      <c r="D317" s="70"/>
      <c r="E317" s="145"/>
      <c r="F317" s="160"/>
    </row>
    <row r="318" spans="1:6" ht="28.2" customHeight="1">
      <c r="A318" s="144" t="s">
        <v>548</v>
      </c>
      <c r="B318" s="58" t="s">
        <v>490</v>
      </c>
      <c r="C318" s="59" t="s">
        <v>36</v>
      </c>
      <c r="D318" s="60">
        <v>50</v>
      </c>
      <c r="E318" s="50"/>
      <c r="F318" s="60">
        <f>D318*E318</f>
        <v>0</v>
      </c>
    </row>
    <row r="319" spans="1:6" ht="30.6" customHeight="1">
      <c r="A319" s="144" t="s">
        <v>549</v>
      </c>
      <c r="B319" s="58" t="s">
        <v>640</v>
      </c>
      <c r="C319" s="59" t="s">
        <v>36</v>
      </c>
      <c r="D319" s="60">
        <v>50</v>
      </c>
      <c r="E319" s="50"/>
      <c r="F319" s="60">
        <f>D319*E319</f>
        <v>0</v>
      </c>
    </row>
    <row r="320" spans="1:6" ht="27.6" customHeight="1">
      <c r="A320" s="144" t="s">
        <v>550</v>
      </c>
      <c r="B320" s="152" t="s">
        <v>487</v>
      </c>
      <c r="C320" s="59" t="s">
        <v>620</v>
      </c>
      <c r="D320" s="70">
        <v>1</v>
      </c>
      <c r="E320" s="50"/>
      <c r="F320" s="60">
        <f>D320*E320</f>
        <v>0</v>
      </c>
    </row>
    <row r="321" spans="1:5" ht="12.75">
      <c r="A321" s="144"/>
      <c r="B321" s="152"/>
      <c r="D321" s="70"/>
      <c r="E321" s="145"/>
    </row>
    <row r="322" spans="1:6" ht="12">
      <c r="A322" s="75" t="s">
        <v>541</v>
      </c>
      <c r="B322" s="161" t="s">
        <v>551</v>
      </c>
      <c r="C322" s="55"/>
      <c r="D322" s="77"/>
      <c r="E322" s="78"/>
      <c r="F322" s="78">
        <f>SUM(F310,F311,F312,F313,F314,F316,F318,F319,F320)</f>
        <v>0</v>
      </c>
    </row>
    <row r="323" spans="1:6" ht="12">
      <c r="A323" s="156"/>
      <c r="B323" s="162"/>
      <c r="C323" s="163"/>
      <c r="D323" s="163"/>
      <c r="E323" s="164"/>
      <c r="F323" s="165"/>
    </row>
    <row r="324" spans="1:6" ht="12">
      <c r="A324" s="133"/>
      <c r="B324" s="134" t="s">
        <v>552</v>
      </c>
      <c r="C324" s="135"/>
      <c r="D324" s="136"/>
      <c r="E324" s="137"/>
      <c r="F324" s="137"/>
    </row>
    <row r="325" spans="1:6" ht="12.75">
      <c r="A325" s="125" t="s">
        <v>511</v>
      </c>
      <c r="B325" s="126" t="s">
        <v>522</v>
      </c>
      <c r="C325" s="103"/>
      <c r="D325" s="104"/>
      <c r="E325" s="105"/>
      <c r="F325" s="105">
        <f>F276</f>
        <v>0</v>
      </c>
    </row>
    <row r="326" spans="1:6" ht="12.75">
      <c r="A326" s="127" t="s">
        <v>523</v>
      </c>
      <c r="B326" s="128" t="s">
        <v>540</v>
      </c>
      <c r="F326" s="60">
        <f>F305</f>
        <v>0</v>
      </c>
    </row>
    <row r="327" spans="1:6" ht="12.75">
      <c r="A327" s="127" t="s">
        <v>541</v>
      </c>
      <c r="B327" s="128" t="s">
        <v>551</v>
      </c>
      <c r="F327" s="60">
        <f>F322</f>
        <v>0</v>
      </c>
    </row>
    <row r="328" spans="1:2" ht="12" thickBot="1">
      <c r="A328" s="127"/>
      <c r="B328" s="128"/>
    </row>
    <row r="329" spans="1:6" s="131" customFormat="1" ht="15" thickBot="1" thickTop="1">
      <c r="A329" s="111" t="s">
        <v>443</v>
      </c>
      <c r="B329" s="130" t="s">
        <v>661</v>
      </c>
      <c r="C329" s="113"/>
      <c r="D329" s="114"/>
      <c r="E329" s="115"/>
      <c r="F329" s="115">
        <f>SUM(F325:F327)</f>
        <v>0</v>
      </c>
    </row>
    <row r="330" spans="1:6" ht="12.6" thickTop="1">
      <c r="A330" s="156"/>
      <c r="B330" s="162"/>
      <c r="C330" s="163"/>
      <c r="D330" s="163"/>
      <c r="E330" s="164"/>
      <c r="F330" s="165"/>
    </row>
    <row r="331" spans="1:6" s="171" customFormat="1" ht="13.8">
      <c r="A331" s="166" t="s">
        <v>444</v>
      </c>
      <c r="B331" s="167" t="s">
        <v>504</v>
      </c>
      <c r="C331" s="168"/>
      <c r="D331" s="168"/>
      <c r="E331" s="169"/>
      <c r="F331" s="170"/>
    </row>
    <row r="332" spans="1:6" ht="12">
      <c r="A332" s="156"/>
      <c r="B332" s="162"/>
      <c r="C332" s="163"/>
      <c r="D332" s="163"/>
      <c r="E332" s="164"/>
      <c r="F332" s="165"/>
    </row>
    <row r="333" spans="1:6" ht="32.4" customHeight="1">
      <c r="A333" s="144" t="s">
        <v>553</v>
      </c>
      <c r="B333" s="74" t="s">
        <v>501</v>
      </c>
      <c r="C333" s="128"/>
      <c r="D333" s="128"/>
      <c r="E333" s="150"/>
      <c r="F333" s="151"/>
    </row>
    <row r="334" spans="1:6" ht="122.4" customHeight="1">
      <c r="A334" s="70"/>
      <c r="B334" s="74" t="s">
        <v>641</v>
      </c>
      <c r="C334" s="59" t="s">
        <v>168</v>
      </c>
      <c r="D334" s="70">
        <v>1</v>
      </c>
      <c r="E334" s="50"/>
      <c r="F334" s="60">
        <f>D334*E334</f>
        <v>0</v>
      </c>
    </row>
    <row r="335" spans="1:5" ht="12" thickBot="1">
      <c r="A335" s="144"/>
      <c r="B335" s="74"/>
      <c r="D335" s="70"/>
      <c r="E335" s="145"/>
    </row>
    <row r="336" spans="1:6" s="172" customFormat="1" ht="15" thickBot="1" thickTop="1">
      <c r="A336" s="111" t="s">
        <v>444</v>
      </c>
      <c r="B336" s="130" t="s">
        <v>505</v>
      </c>
      <c r="C336" s="113"/>
      <c r="D336" s="114"/>
      <c r="E336" s="115"/>
      <c r="F336" s="115">
        <f>SUM(F334)</f>
        <v>0</v>
      </c>
    </row>
    <row r="337" spans="1:6" ht="12.6" thickTop="1">
      <c r="A337" s="156"/>
      <c r="B337" s="162"/>
      <c r="C337" s="163"/>
      <c r="D337" s="163"/>
      <c r="E337" s="164"/>
      <c r="F337" s="173"/>
    </row>
    <row r="338" spans="1:6" ht="12">
      <c r="A338" s="156"/>
      <c r="B338" s="162"/>
      <c r="C338" s="163"/>
      <c r="D338" s="163"/>
      <c r="E338" s="164"/>
      <c r="F338" s="173"/>
    </row>
    <row r="340" spans="1:6" ht="17.4">
      <c r="A340" s="191" t="s">
        <v>169</v>
      </c>
      <c r="B340" s="191"/>
      <c r="C340" s="191"/>
      <c r="D340" s="191"/>
      <c r="E340" s="191"/>
      <c r="F340" s="191"/>
    </row>
    <row r="343" spans="1:6" s="175" customFormat="1" ht="13.8">
      <c r="A343" s="174"/>
      <c r="C343" s="176"/>
      <c r="D343" s="177"/>
      <c r="E343" s="178"/>
      <c r="F343" s="178"/>
    </row>
    <row r="344" spans="1:6" s="184" customFormat="1" ht="13.8">
      <c r="A344" s="179" t="str">
        <f>A129</f>
        <v>1.</v>
      </c>
      <c r="B344" s="180" t="s">
        <v>101</v>
      </c>
      <c r="C344" s="181"/>
      <c r="D344" s="182"/>
      <c r="E344" s="183"/>
      <c r="F344" s="183">
        <f>GraRad_K</f>
        <v>0</v>
      </c>
    </row>
    <row r="345" spans="1:6" s="184" customFormat="1" ht="13.8">
      <c r="A345" s="179" t="str">
        <f>A231</f>
        <v>2.</v>
      </c>
      <c r="B345" s="180" t="s">
        <v>106</v>
      </c>
      <c r="C345" s="181"/>
      <c r="D345" s="182"/>
      <c r="E345" s="183"/>
      <c r="F345" s="183">
        <f>ObrRad_K</f>
        <v>0</v>
      </c>
    </row>
    <row r="346" spans="1:6" s="175" customFormat="1" ht="13.8">
      <c r="A346" s="185" t="str">
        <f>A233</f>
        <v>3.</v>
      </c>
      <c r="B346" s="180" t="s">
        <v>5</v>
      </c>
      <c r="C346" s="181"/>
      <c r="D346" s="182"/>
      <c r="E346" s="183"/>
      <c r="F346" s="183">
        <f>F259</f>
        <v>0</v>
      </c>
    </row>
    <row r="347" spans="1:6" s="175" customFormat="1" ht="13.8">
      <c r="A347" s="185" t="s">
        <v>443</v>
      </c>
      <c r="B347" s="180" t="s">
        <v>510</v>
      </c>
      <c r="C347" s="181"/>
      <c r="D347" s="182"/>
      <c r="E347" s="183"/>
      <c r="F347" s="183">
        <f>F329</f>
        <v>0</v>
      </c>
    </row>
    <row r="348" spans="1:6" s="175" customFormat="1" ht="14.4" thickBot="1">
      <c r="A348" s="185" t="s">
        <v>444</v>
      </c>
      <c r="B348" s="180" t="s">
        <v>504</v>
      </c>
      <c r="C348" s="181"/>
      <c r="D348" s="182"/>
      <c r="E348" s="183"/>
      <c r="F348" s="183">
        <f>F336</f>
        <v>0</v>
      </c>
    </row>
    <row r="349" spans="1:6" s="184" customFormat="1" ht="16.8" thickBot="1" thickTop="1">
      <c r="A349" s="186"/>
      <c r="B349" s="187" t="s">
        <v>554</v>
      </c>
      <c r="C349" s="188"/>
      <c r="D349" s="189"/>
      <c r="E349" s="190"/>
      <c r="F349" s="190">
        <f>SUM(F344:F348)</f>
        <v>0</v>
      </c>
    </row>
    <row r="350" ht="12.6" thickTop="1">
      <c r="F350" s="82"/>
    </row>
  </sheetData>
  <sheetProtection algorithmName="SHA-512" hashValue="uKOBxf/2UVTg5xnqYI4QnS2o12FOT7LSFS5uYBnBiYZSLxJdhWIoOVcWsyjmopkZaEXXpJ+IyjtnYwan5d74qQ==" saltValue="kC+Wtyug3mzJimzgtx+R1g==" spinCount="100000" sheet="1" objects="1" scenarios="1"/>
  <mergeCells count="1">
    <mergeCell ref="A340:F340"/>
  </mergeCells>
  <printOptions/>
  <pageMargins left="0.7874015748031497" right="0.3937007874015748" top="0.5905511811023623" bottom="0.7874015748031497" header="0.5118110236220472" footer="0.6299212598425197"/>
  <pageSetup horizontalDpi="600" verticalDpi="600" orientation="portrait" paperSize="9" r:id="rId2"/>
  <headerFooter alignWithMargins="0">
    <oddFooter>&amp;R&amp;"Arial,Podebljano"&amp;8&amp;P od &amp;N</oddFooter>
  </headerFooter>
  <rowBreaks count="15" manualBreakCount="15">
    <brk id="27" max="16383" man="1"/>
    <brk id="55" max="16383" man="1"/>
    <brk id="87" max="16383" man="1"/>
    <brk id="111" max="16383" man="1"/>
    <brk id="129" max="16383" man="1"/>
    <brk id="149" max="16383" man="1"/>
    <brk id="173" max="16383" man="1"/>
    <brk id="191" max="16383" man="1"/>
    <brk id="201" max="16383" man="1"/>
    <brk id="231" max="16383" man="1"/>
    <brk id="260" max="16383" man="1"/>
    <brk id="285" max="16383" man="1"/>
    <brk id="293" max="16383" man="1"/>
    <brk id="314" max="16383" man="1"/>
    <brk id="329"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Niksic</dc:creator>
  <cp:keywords/>
  <dc:description/>
  <cp:lastModifiedBy>Domagoj</cp:lastModifiedBy>
  <cp:lastPrinted>2022-08-23T09:07:56Z</cp:lastPrinted>
  <dcterms:created xsi:type="dcterms:W3CDTF">1999-08-19T19:44:11Z</dcterms:created>
  <dcterms:modified xsi:type="dcterms:W3CDTF">2022-08-23T09:10:08Z</dcterms:modified>
  <cp:category/>
  <cp:version/>
  <cp:contentType/>
  <cp:contentStatus/>
</cp:coreProperties>
</file>